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ata\CSASDataAnalyses\PrecipAnalyses\"/>
    </mc:Choice>
  </mc:AlternateContent>
  <bookViews>
    <workbookView xWindow="45" yWindow="-15" windowWidth="19035" windowHeight="11280" tabRatio="842"/>
  </bookViews>
  <sheets>
    <sheet name="Winter Storms &amp; Precip Summary" sheetId="1" r:id="rId1"/>
    <sheet name="Winter Storms Detailed Data" sheetId="2" r:id="rId2"/>
    <sheet name="SASP Annual Precipitation Graph" sheetId="3" r:id="rId3"/>
    <sheet name="SASP Monthly Precipitation" sheetId="4" r:id="rId4"/>
    <sheet name="Precip &amp; MOW" sheetId="5" r:id="rId5"/>
    <sheet name="Cum Winter Storms" sheetId="6" r:id="rId6"/>
    <sheet name="Cum Storm Chart" sheetId="7" r:id="rId7"/>
    <sheet name="Cum Storm Chart WY11 WY15" sheetId="8" r:id="rId8"/>
  </sheets>
  <definedNames>
    <definedName name="_xlnm.Print_Area" localSheetId="0">'Winter Storms &amp; Precip Summary'!$A$203:$I$216</definedName>
  </definedNames>
  <calcPr calcId="152511"/>
</workbook>
</file>

<file path=xl/calcChain.xml><?xml version="1.0" encoding="utf-8"?>
<calcChain xmlns="http://schemas.openxmlformats.org/spreadsheetml/2006/main">
  <c r="D228" i="1" l="1"/>
  <c r="Q18" i="6" l="1"/>
  <c r="I211" i="1"/>
  <c r="I210" i="1"/>
  <c r="I209" i="1"/>
  <c r="I208" i="1"/>
  <c r="I207" i="1"/>
  <c r="I206" i="1"/>
  <c r="H211" i="1"/>
  <c r="H210" i="1"/>
  <c r="H209" i="1"/>
  <c r="H208" i="1"/>
  <c r="H207" i="1"/>
  <c r="H206" i="1"/>
  <c r="G211" i="1"/>
  <c r="G210" i="1"/>
  <c r="G209" i="1"/>
  <c r="G208" i="1"/>
  <c r="G207" i="1"/>
  <c r="G206" i="1"/>
  <c r="F212" i="1"/>
  <c r="F211" i="1"/>
  <c r="F210" i="1"/>
  <c r="F209" i="1"/>
  <c r="F208" i="1"/>
  <c r="F207" i="1"/>
  <c r="F206" i="1"/>
  <c r="E212" i="1"/>
  <c r="E213" i="1"/>
  <c r="E211" i="1"/>
  <c r="E210" i="1"/>
  <c r="E209" i="1"/>
  <c r="E208" i="1"/>
  <c r="E207" i="1"/>
  <c r="E206" i="1"/>
  <c r="D211" i="1"/>
  <c r="D210" i="1"/>
  <c r="D209" i="1"/>
  <c r="D208" i="1"/>
  <c r="D207" i="1"/>
  <c r="D206" i="1"/>
  <c r="I205" i="1"/>
  <c r="H205" i="1"/>
  <c r="G205" i="1"/>
  <c r="F205" i="1"/>
  <c r="E205" i="1"/>
  <c r="D205" i="1"/>
  <c r="D238" i="1" l="1"/>
  <c r="D233" i="1"/>
  <c r="Q25" i="6" l="1"/>
  <c r="Q24" i="6"/>
  <c r="D221" i="1" l="1"/>
  <c r="H216" i="1" l="1"/>
  <c r="H23" i="6" l="1"/>
  <c r="H24" i="6" s="1"/>
  <c r="H25" i="6" s="1"/>
  <c r="H26" i="6" s="1"/>
  <c r="H27" i="6" s="1"/>
  <c r="H28" i="6" s="1"/>
  <c r="H29" i="6" s="1"/>
  <c r="H30" i="6" s="1"/>
  <c r="H31" i="6" s="1"/>
  <c r="H32" i="6" s="1"/>
  <c r="I23" i="6"/>
  <c r="I24" i="6" s="1"/>
  <c r="I25" i="6" s="1"/>
  <c r="I26" i="6" s="1"/>
  <c r="I27" i="6" s="1"/>
  <c r="I28" i="6" s="1"/>
  <c r="I29" i="6" s="1"/>
  <c r="I30" i="6" s="1"/>
  <c r="I31" i="6" s="1"/>
  <c r="I32" i="6" s="1"/>
  <c r="J23" i="6"/>
  <c r="J24" i="6" s="1"/>
  <c r="J25" i="6" s="1"/>
  <c r="J26" i="6" s="1"/>
  <c r="J27" i="6" s="1"/>
  <c r="J28" i="6" s="1"/>
  <c r="J29" i="6" s="1"/>
  <c r="J30" i="6" s="1"/>
  <c r="J31" i="6" s="1"/>
  <c r="J32" i="6" s="1"/>
  <c r="K23" i="6"/>
  <c r="L23" i="6"/>
  <c r="L24" i="6" s="1"/>
  <c r="L25" i="6" s="1"/>
  <c r="L26" i="6" s="1"/>
  <c r="L27" i="6" s="1"/>
  <c r="L28" i="6" s="1"/>
  <c r="L29" i="6" s="1"/>
  <c r="L30" i="6" s="1"/>
  <c r="L31" i="6" s="1"/>
  <c r="L32" i="6" s="1"/>
  <c r="M23" i="6"/>
  <c r="M24" i="6" s="1"/>
  <c r="M25" i="6" s="1"/>
  <c r="M26" i="6" s="1"/>
  <c r="M27" i="6" s="1"/>
  <c r="M28" i="6" s="1"/>
  <c r="M29" i="6" s="1"/>
  <c r="M30" i="6" s="1"/>
  <c r="M31" i="6" s="1"/>
  <c r="M32" i="6" s="1"/>
  <c r="N23" i="6"/>
  <c r="N24" i="6" s="1"/>
  <c r="N25" i="6" s="1"/>
  <c r="N26" i="6" s="1"/>
  <c r="N27" i="6" s="1"/>
  <c r="N28" i="6" s="1"/>
  <c r="N29" i="6" s="1"/>
  <c r="N30" i="6" s="1"/>
  <c r="N31" i="6" s="1"/>
  <c r="N32" i="6" s="1"/>
  <c r="O23" i="6"/>
  <c r="P23" i="6"/>
  <c r="P24" i="6" s="1"/>
  <c r="P25" i="6" s="1"/>
  <c r="P26" i="6" s="1"/>
  <c r="P27" i="6" s="1"/>
  <c r="P28" i="6" s="1"/>
  <c r="P29" i="6" s="1"/>
  <c r="P30" i="6" s="1"/>
  <c r="P31" i="6" s="1"/>
  <c r="P32" i="6" s="1"/>
  <c r="K24" i="6"/>
  <c r="O24" i="6"/>
  <c r="O25" i="6" s="1"/>
  <c r="O26" i="6" s="1"/>
  <c r="O27" i="6" s="1"/>
  <c r="O28" i="6" s="1"/>
  <c r="O29" i="6" s="1"/>
  <c r="O30" i="6" s="1"/>
  <c r="O31" i="6" s="1"/>
  <c r="O32" i="6" s="1"/>
  <c r="K25" i="6"/>
  <c r="K26" i="6" s="1"/>
  <c r="K27" i="6" s="1"/>
  <c r="K28" i="6" s="1"/>
  <c r="K29" i="6" s="1"/>
  <c r="K30" i="6" s="1"/>
  <c r="K31" i="6" s="1"/>
  <c r="K32" i="6" s="1"/>
  <c r="G23" i="6"/>
  <c r="G24" i="6" s="1"/>
  <c r="G25" i="6" s="1"/>
  <c r="G26" i="6" s="1"/>
  <c r="G27" i="6" s="1"/>
  <c r="G28" i="6" s="1"/>
  <c r="G29" i="6" s="1"/>
  <c r="G30" i="6" s="1"/>
  <c r="G31" i="6" s="1"/>
  <c r="G32" i="6" s="1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 s="1"/>
  <c r="F25" i="6" s="1"/>
  <c r="F26" i="6" s="1"/>
  <c r="F27" i="6" s="1"/>
  <c r="F28" i="6" s="1"/>
  <c r="F29" i="6" s="1"/>
  <c r="F30" i="6" s="1"/>
  <c r="F31" i="6" s="1"/>
  <c r="F32" i="6" s="1"/>
  <c r="D23" i="6"/>
  <c r="E24" i="6"/>
  <c r="E25" i="6" s="1"/>
  <c r="E26" i="6" s="1"/>
  <c r="E27" i="6" s="1"/>
  <c r="E28" i="6" s="1"/>
  <c r="E29" i="6" s="1"/>
  <c r="E30" i="6" s="1"/>
  <c r="E31" i="6" s="1"/>
  <c r="E32" i="6" s="1"/>
  <c r="D24" i="6"/>
  <c r="D25" i="6" s="1"/>
  <c r="D26" i="6" s="1"/>
  <c r="D27" i="6" s="1"/>
  <c r="D28" i="6" s="1"/>
  <c r="D29" i="6" s="1"/>
  <c r="D30" i="6" s="1"/>
  <c r="D31" i="6" s="1"/>
  <c r="D32" i="6" s="1"/>
  <c r="H262" i="1" l="1"/>
  <c r="G262" i="1"/>
  <c r="F262" i="1"/>
  <c r="E262" i="1"/>
  <c r="F199" i="1"/>
  <c r="I199" i="1"/>
  <c r="H199" i="1"/>
  <c r="G199" i="1"/>
  <c r="E199" i="1"/>
  <c r="D199" i="1"/>
  <c r="D216" i="1"/>
  <c r="E216" i="1"/>
  <c r="F216" i="1"/>
  <c r="D215" i="1" l="1"/>
  <c r="E215" i="1"/>
  <c r="F215" i="1"/>
  <c r="H215" i="1"/>
  <c r="D214" i="1" l="1"/>
  <c r="E214" i="1"/>
  <c r="H214" i="1"/>
  <c r="H238" i="1" l="1"/>
  <c r="G238" i="1"/>
  <c r="E238" i="1"/>
  <c r="F238" i="1"/>
  <c r="H213" i="1"/>
  <c r="F213" i="1"/>
  <c r="D213" i="1"/>
  <c r="D212" i="1" l="1"/>
  <c r="H212" i="1"/>
  <c r="J284" i="2" l="1"/>
  <c r="I184" i="1" l="1"/>
  <c r="H184" i="1"/>
  <c r="E184" i="1"/>
  <c r="D184" i="1"/>
  <c r="F184" i="1"/>
  <c r="G184" i="1"/>
  <c r="H261" i="1" l="1"/>
  <c r="G261" i="1"/>
  <c r="F261" i="1"/>
  <c r="E261" i="1"/>
  <c r="H237" i="1" l="1"/>
  <c r="G237" i="1"/>
  <c r="E237" i="1"/>
  <c r="D237" i="1"/>
  <c r="G165" i="1" l="1"/>
  <c r="G166" i="1" s="1"/>
  <c r="F164" i="1" l="1"/>
  <c r="J283" i="2" l="1"/>
  <c r="J282" i="2" l="1"/>
  <c r="F163" i="1" l="1"/>
  <c r="J281" i="2"/>
  <c r="J280" i="2" l="1"/>
  <c r="J279" i="2" l="1"/>
  <c r="J278" i="2" l="1"/>
  <c r="F162" i="1" l="1"/>
  <c r="M277" i="2" l="1"/>
  <c r="L277" i="2"/>
  <c r="J277" i="2"/>
  <c r="J276" i="2" l="1"/>
  <c r="F161" i="1" l="1"/>
  <c r="I274" i="2"/>
  <c r="F160" i="1" l="1"/>
  <c r="F237" i="1" l="1"/>
  <c r="M266" i="2" l="1"/>
  <c r="L266" i="2"/>
  <c r="M263" i="2" l="1"/>
  <c r="L263" i="2"/>
  <c r="G158" i="1" l="1"/>
  <c r="G169" i="1" l="1"/>
  <c r="M260" i="2"/>
  <c r="L260" i="2"/>
  <c r="J260" i="2"/>
  <c r="I169" i="1" l="1"/>
  <c r="H169" i="1"/>
  <c r="E169" i="1"/>
  <c r="D169" i="1"/>
  <c r="F169" i="1"/>
  <c r="I259" i="2" l="1"/>
  <c r="J259" i="2" s="1"/>
  <c r="H260" i="1" l="1"/>
  <c r="G260" i="1"/>
  <c r="E260" i="1"/>
  <c r="D260" i="1"/>
  <c r="H236" i="1" l="1"/>
  <c r="G236" i="1"/>
  <c r="E236" i="1"/>
  <c r="D236" i="1"/>
  <c r="H259" i="1" l="1"/>
  <c r="G259" i="1"/>
  <c r="E259" i="1"/>
  <c r="F259" i="1"/>
  <c r="D259" i="1"/>
  <c r="G258" i="1"/>
  <c r="E258" i="1"/>
  <c r="F258" i="1"/>
  <c r="D258" i="1"/>
  <c r="G257" i="1"/>
  <c r="E257" i="1"/>
  <c r="F257" i="1"/>
  <c r="D257" i="1"/>
  <c r="G256" i="1"/>
  <c r="E256" i="1"/>
  <c r="F256" i="1"/>
  <c r="D256" i="1"/>
  <c r="G255" i="1"/>
  <c r="E255" i="1"/>
  <c r="F255" i="1"/>
  <c r="D255" i="1"/>
  <c r="G254" i="1"/>
  <c r="E254" i="1"/>
  <c r="F254" i="1"/>
  <c r="D254" i="1"/>
  <c r="G253" i="1"/>
  <c r="E253" i="1"/>
  <c r="F253" i="1"/>
  <c r="D253" i="1"/>
  <c r="G252" i="1"/>
  <c r="F252" i="1"/>
  <c r="E252" i="1"/>
  <c r="D252" i="1"/>
  <c r="E266" i="1" l="1"/>
  <c r="E267" i="1"/>
  <c r="E263" i="1"/>
  <c r="E270" i="1" s="1"/>
  <c r="G266" i="1"/>
  <c r="G268" i="1" s="1"/>
  <c r="G267" i="1"/>
  <c r="G263" i="1"/>
  <c r="G270" i="1" s="1"/>
  <c r="D267" i="1"/>
  <c r="D266" i="1"/>
  <c r="D264" i="1"/>
  <c r="D263" i="1"/>
  <c r="D270" i="1" s="1"/>
  <c r="F151" i="1"/>
  <c r="F214" i="1" s="1"/>
  <c r="E268" i="1" l="1"/>
  <c r="F260" i="1"/>
  <c r="D268" i="1"/>
  <c r="F263" i="1" l="1"/>
  <c r="F270" i="1" s="1"/>
  <c r="F266" i="1"/>
  <c r="F267" i="1"/>
  <c r="H235" i="1"/>
  <c r="E235" i="1"/>
  <c r="D235" i="1"/>
  <c r="F268" i="1" l="1"/>
  <c r="F149" i="1"/>
  <c r="F148" i="1" l="1"/>
  <c r="F146" i="1" l="1"/>
  <c r="F236" i="1" l="1"/>
  <c r="B6" i="5" l="1"/>
  <c r="C6" i="5"/>
  <c r="D6" i="5"/>
  <c r="E6" i="5"/>
  <c r="F6" i="5"/>
  <c r="G6" i="5"/>
  <c r="H6" i="5"/>
  <c r="I6" i="5"/>
  <c r="I154" i="1" l="1"/>
  <c r="E154" i="1"/>
  <c r="D154" i="1"/>
  <c r="H154" i="1"/>
  <c r="F154" i="1"/>
  <c r="G6" i="1"/>
  <c r="G7" i="1" s="1"/>
  <c r="G8" i="1" s="1"/>
  <c r="G9" i="1" s="1"/>
  <c r="G10" i="1" s="1"/>
  <c r="G11" i="1" s="1"/>
  <c r="G12" i="1" s="1"/>
  <c r="G13" i="1" s="1"/>
  <c r="E227" i="1"/>
  <c r="E228" i="1"/>
  <c r="E229" i="1"/>
  <c r="E230" i="1"/>
  <c r="E231" i="1"/>
  <c r="E232" i="1"/>
  <c r="E233" i="1"/>
  <c r="E234" i="1"/>
  <c r="F227" i="1"/>
  <c r="F228" i="1"/>
  <c r="F229" i="1"/>
  <c r="F230" i="1"/>
  <c r="F231" i="1"/>
  <c r="F232" i="1"/>
  <c r="F233" i="1"/>
  <c r="F234" i="1"/>
  <c r="F128" i="1"/>
  <c r="G227" i="1"/>
  <c r="G228" i="1"/>
  <c r="G229" i="1"/>
  <c r="G230" i="1"/>
  <c r="G231" i="1"/>
  <c r="G232" i="1"/>
  <c r="G233" i="1"/>
  <c r="G234" i="1"/>
  <c r="I6" i="1"/>
  <c r="I7" i="1"/>
  <c r="I8" i="1"/>
  <c r="I9" i="1"/>
  <c r="I10" i="1"/>
  <c r="I11" i="1"/>
  <c r="I12" i="1"/>
  <c r="I13" i="1"/>
  <c r="I2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52" i="1"/>
  <c r="I53" i="1"/>
  <c r="I54" i="1"/>
  <c r="I55" i="1"/>
  <c r="I56" i="1"/>
  <c r="I57" i="1"/>
  <c r="I58" i="1"/>
  <c r="I59" i="1"/>
  <c r="I67" i="1"/>
  <c r="I68" i="1"/>
  <c r="I69" i="1"/>
  <c r="I70" i="1"/>
  <c r="I71" i="1"/>
  <c r="I72" i="1"/>
  <c r="I73" i="1"/>
  <c r="I74" i="1"/>
  <c r="I82" i="1"/>
  <c r="I83" i="1"/>
  <c r="I84" i="1"/>
  <c r="I85" i="1"/>
  <c r="I86" i="1"/>
  <c r="I87" i="1"/>
  <c r="I88" i="1"/>
  <c r="I89" i="1"/>
  <c r="I97" i="1"/>
  <c r="I98" i="1"/>
  <c r="I99" i="1"/>
  <c r="I100" i="1"/>
  <c r="I101" i="1"/>
  <c r="I102" i="1"/>
  <c r="I103" i="1"/>
  <c r="I104" i="1"/>
  <c r="I112" i="1"/>
  <c r="I113" i="1"/>
  <c r="I114" i="1"/>
  <c r="I118" i="1"/>
  <c r="I119" i="1"/>
  <c r="D227" i="1"/>
  <c r="D229" i="1"/>
  <c r="D230" i="1"/>
  <c r="D231" i="1"/>
  <c r="D232" i="1"/>
  <c r="D234" i="1"/>
  <c r="G112" i="1"/>
  <c r="G97" i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82" i="1"/>
  <c r="G83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39" i="1"/>
  <c r="E139" i="1"/>
  <c r="D139" i="1"/>
  <c r="F124" i="1"/>
  <c r="F109" i="1"/>
  <c r="F94" i="1"/>
  <c r="F79" i="1"/>
  <c r="F64" i="1"/>
  <c r="F49" i="1"/>
  <c r="F34" i="1"/>
  <c r="H124" i="1"/>
  <c r="H109" i="1"/>
  <c r="H94" i="1"/>
  <c r="H79" i="1"/>
  <c r="H64" i="1"/>
  <c r="H49" i="1"/>
  <c r="H34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E124" i="1"/>
  <c r="E109" i="1"/>
  <c r="E94" i="1"/>
  <c r="E79" i="1"/>
  <c r="E64" i="1"/>
  <c r="E49" i="1"/>
  <c r="E34" i="1"/>
  <c r="D124" i="1"/>
  <c r="D109" i="1"/>
  <c r="D94" i="1"/>
  <c r="D79" i="1"/>
  <c r="D64" i="1"/>
  <c r="D49" i="1"/>
  <c r="D34" i="1"/>
  <c r="D18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F139" i="1"/>
  <c r="E239" i="1" l="1"/>
  <c r="E246" i="1" s="1"/>
  <c r="E243" i="1"/>
  <c r="E244" i="1" s="1"/>
  <c r="E242" i="1"/>
  <c r="D239" i="1"/>
  <c r="D246" i="1" s="1"/>
  <c r="D243" i="1"/>
  <c r="D242" i="1"/>
  <c r="D240" i="1"/>
  <c r="F221" i="1"/>
  <c r="E221" i="1"/>
  <c r="I216" i="1"/>
  <c r="I212" i="1"/>
  <c r="I215" i="1"/>
  <c r="I214" i="1"/>
  <c r="I213" i="1"/>
  <c r="F235" i="1"/>
  <c r="F243" i="1" s="1"/>
  <c r="G113" i="1"/>
  <c r="H252" i="1"/>
  <c r="H256" i="1"/>
  <c r="H253" i="1"/>
  <c r="H255" i="1"/>
  <c r="H257" i="1"/>
  <c r="H254" i="1"/>
  <c r="H258" i="1"/>
  <c r="H232" i="1"/>
  <c r="H231" i="1"/>
  <c r="I49" i="1"/>
  <c r="H128" i="1"/>
  <c r="I124" i="1"/>
  <c r="I64" i="1"/>
  <c r="H230" i="1"/>
  <c r="H227" i="1"/>
  <c r="I109" i="1"/>
  <c r="H233" i="1"/>
  <c r="I79" i="1"/>
  <c r="H229" i="1"/>
  <c r="H228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H234" i="1"/>
  <c r="I94" i="1"/>
  <c r="I34" i="1"/>
  <c r="F242" i="1" l="1"/>
  <c r="G114" i="1"/>
  <c r="F239" i="1"/>
  <c r="F246" i="1" s="1"/>
  <c r="H266" i="1"/>
  <c r="H267" i="1"/>
  <c r="I221" i="1"/>
  <c r="I223" i="1" s="1"/>
  <c r="H263" i="1"/>
  <c r="H270" i="1" s="1"/>
  <c r="H239" i="1"/>
  <c r="H246" i="1" s="1"/>
  <c r="H243" i="1"/>
  <c r="H242" i="1"/>
  <c r="G115" i="1"/>
  <c r="F244" i="1"/>
  <c r="D244" i="1"/>
  <c r="G235" i="1"/>
  <c r="H139" i="1"/>
  <c r="H221" i="1" s="1"/>
  <c r="G243" i="1" l="1"/>
  <c r="G242" i="1"/>
  <c r="G239" i="1"/>
  <c r="G246" i="1" s="1"/>
  <c r="H268" i="1"/>
  <c r="G116" i="1"/>
  <c r="H223" i="1"/>
  <c r="H244" i="1"/>
  <c r="G117" i="1"/>
  <c r="G244" i="1" l="1"/>
  <c r="G118" i="1"/>
  <c r="G119" i="1" l="1"/>
  <c r="G212" i="1" s="1"/>
  <c r="G120" i="1" l="1"/>
  <c r="G213" i="1" s="1"/>
  <c r="G121" i="1" l="1"/>
  <c r="G214" i="1" s="1"/>
  <c r="G122" i="1" l="1"/>
  <c r="G215" i="1" s="1"/>
  <c r="G123" i="1" l="1"/>
  <c r="G216" i="1" s="1"/>
  <c r="G124" i="1" l="1"/>
  <c r="G221" i="1" s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<sst xmlns="http://schemas.openxmlformats.org/spreadsheetml/2006/main" count="956" uniqueCount="122">
  <si>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</si>
  <si>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</si>
  <si>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</si>
  <si>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</si>
  <si>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</si>
  <si>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</si>
  <si>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</si>
  <si>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</si>
  <si>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</si>
  <si>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</si>
  <si>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</si>
  <si>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</si>
  <si>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</si>
  <si>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</si>
  <si>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</si>
  <si>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</si>
  <si>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</si>
  <si>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</si>
  <si>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</si>
  <si>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</si>
  <si>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</si>
  <si>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</si>
  <si>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</si>
  <si>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</si>
  <si>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</si>
  <si>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</si>
  <si>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</si>
  <si>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</si>
  <si>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</si>
  <si>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</si>
  <si>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</si>
  <si>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</si>
  <si>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</si>
  <si>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</si>
  <si>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</si>
  <si>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</si>
  <si>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</si>
  <si>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</si>
  <si>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</si>
  <si>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</si>
  <si>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</si>
  <si>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</si>
  <si>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</si>
  <si>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</si>
  <si>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</si>
  <si>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</si>
  <si>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</si>
  <si>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</si>
  <si>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</si>
  <si>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</si>
  <si>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</si>
  <si>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</si>
  <si>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</si>
  <si>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</si>
  <si>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</si>
  <si>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</si>
  <si>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</si>
  <si>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</si>
  <si>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</si>
  <si>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</si>
  <si>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</si>
  <si>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</si>
  <si>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</si>
  <si>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</si>
  <si>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</si>
  <si>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</si>
  <si>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</si>
  <si>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</si>
  <si>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</si>
  <si>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</si>
  <si>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</si>
  <si>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</si>
  <si>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</si>
  <si>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</si>
  <si>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</si>
  <si>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</si>
  <si>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</si>
  <si>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</si>
  <si>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</si>
  <si>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</si>
  <si>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</si>
  <si>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</si>
  <si>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</si>
  <si>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</si>
  <si>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</si>
  <si>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</si>
  <si>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</si>
  <si>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</si>
  <si>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</si>
  <si>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</si>
  <si>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</si>
  <si>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</si>
  <si>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</si>
  <si>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</si>
  <si>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</si>
  <si>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</si>
  <si>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</si>
  <si>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</si>
  <si>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</si>
  <si>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</si>
  <si>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</si>
  <si>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</si>
  <si>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</si>
  <si>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</si>
  <si>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</si>
  <si>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</si>
  <si>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</si>
  <si>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</si>
  <si>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</si>
  <si>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</si>
  <si>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</si>
  <si>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</si>
  <si>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</si>
  <si>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2004-2015</t>
  </si>
  <si>
    <t>2005-2015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</si>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</sst>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2" fillId="0" borderId="0" xfId="0" applyNumberFormat="1" applyFont="1" applyBorder="1"/>
    <xf numFmtId="166" fontId="14" fillId="0" borderId="2" xfId="0" applyNumberFormat="1" applyFont="1" applyBorder="1"/>
    <xf numFmtId="166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6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819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977096"/>
        <c:axId val="769977880"/>
      </c:lineChart>
      <c:catAx>
        <c:axId val="76997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97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7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221137357830273"/>
          <c:y val="0.92966403285086818"/>
          <c:w val="0.54964689413823276"/>
          <c:h val="6.72524445838826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to 12 year Period of Record  from Water Year 2004 to thru October 2015</a:t>
            </a:r>
          </a:p>
        </c:rich>
      </c:tx>
      <c:layout>
        <c:manualLayout>
          <c:xMode val="edge"/>
          <c:yMode val="edge"/>
          <c:x val="0.2540740740740740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234910277324633"/>
          <c:w val="0.8512763596004439"/>
          <c:h val="0.67210440456769982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Summary'!$H$205:$H$216</c:f>
              <c:numCache>
                <c:formatCode>0.0</c:formatCode>
                <c:ptCount val="12"/>
                <c:pt idx="0">
                  <c:v>70.615384615384613</c:v>
                </c:pt>
                <c:pt idx="1">
                  <c:v>104</c:v>
                </c:pt>
                <c:pt idx="2">
                  <c:v>150.61538461538461</c:v>
                </c:pt>
                <c:pt idx="3">
                  <c:v>143.46153846153845</c:v>
                </c:pt>
                <c:pt idx="4">
                  <c:v>154</c:v>
                </c:pt>
                <c:pt idx="5">
                  <c:v>150.23076923076923</c:v>
                </c:pt>
                <c:pt idx="6">
                  <c:v>178.92307692307693</c:v>
                </c:pt>
                <c:pt idx="7">
                  <c:v>72.666666666666671</c:v>
                </c:pt>
                <c:pt idx="8">
                  <c:v>3.9090909090909092</c:v>
                </c:pt>
                <c:pt idx="9">
                  <c:v>0</c:v>
                </c:pt>
                <c:pt idx="10">
                  <c:v>0</c:v>
                </c:pt>
                <c:pt idx="11">
                  <c:v>11.727272727272727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Summary'!$I$205:$I$216</c:f>
              <c:numCache>
                <c:formatCode>0.0</c:formatCode>
                <c:ptCount val="12"/>
                <c:pt idx="0">
                  <c:v>30.076923076923077</c:v>
                </c:pt>
                <c:pt idx="1">
                  <c:v>1.5384615384615385</c:v>
                </c:pt>
                <c:pt idx="2">
                  <c:v>1.2307692307692308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0.30769230769230771</c:v>
                </c:pt>
                <c:pt idx="7">
                  <c:v>6.5</c:v>
                </c:pt>
                <c:pt idx="8">
                  <c:v>25.545454545454547</c:v>
                </c:pt>
                <c:pt idx="9">
                  <c:v>100.81818181818181</c:v>
                </c:pt>
                <c:pt idx="10">
                  <c:v>82.545454545454547</c:v>
                </c:pt>
                <c:pt idx="11">
                  <c:v>77.272727272727266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978272"/>
        <c:axId val="769978664"/>
      </c:barChart>
      <c:catAx>
        <c:axId val="7699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8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978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35562886881365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8272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54"/>
          <c:y val="0.9345335515548282"/>
          <c:w val="0.10666666666666663"/>
          <c:h val="3.7643207855973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974352"/>
        <c:axId val="769976312"/>
      </c:scatterChart>
      <c:valAx>
        <c:axId val="76997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9976312"/>
        <c:crosses val="autoZero"/>
        <c:crossBetween val="midCat"/>
      </c:valAx>
      <c:valAx>
        <c:axId val="769976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769974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1"/>
          <c:order val="1"/>
          <c:tx>
            <c:v>2003/2004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2004/2005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2005/2006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v>2006/2007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v>2007/2008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v>2008/2009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7"/>
          <c:order val="7"/>
          <c:tx>
            <c:v>2009/2010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ser>
          <c:idx val="8"/>
          <c:order val="8"/>
          <c:tx>
            <c:v>2010/2011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9"/>
          <c:order val="9"/>
          <c:tx>
            <c:v>2011/2012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10"/>
          <c:order val="10"/>
          <c:tx>
            <c:v>2012/2013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11"/>
          <c:tx>
            <c:v>2013/2014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12"/>
          <c:order val="12"/>
          <c:tx>
            <c:v>2014/2015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3"/>
          <c:order val="13"/>
          <c:tx>
            <c:v>2015/2016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979056"/>
        <c:axId val="769979448"/>
      </c:lineChart>
      <c:catAx>
        <c:axId val="76997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9979448"/>
        <c:crosses val="autoZero"/>
        <c:auto val="1"/>
        <c:lblAlgn val="ctr"/>
        <c:lblOffset val="100"/>
        <c:noMultiLvlLbl val="0"/>
      </c:catAx>
      <c:valAx>
        <c:axId val="769979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6997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42E-2"/>
                  <c:y val="-2.827524503887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984436403872445E-2"/>
                  <c:y val="-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21920029506461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880731028095E-2"/>
                  <c:y val="2.019660359919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1880731028095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7956E-2"/>
                  <c:y val="2.423592431903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18807310280843E-2"/>
                  <c:y val="2.019660359919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4964E-2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87549123097956E-2"/>
                  <c:y val="1.817694323927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7956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587549123097849E-2"/>
                  <c:y val="1.8176943239274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3178216689452E-2"/>
                  <c:y val="-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25163743659852E-3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656290935914964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4964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7250327487319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984436403872445E-2"/>
                  <c:y val="-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053178216689344E-2"/>
                  <c:y val="-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980232"/>
        <c:axId val="756397640"/>
      </c:lineChart>
      <c:catAx>
        <c:axId val="769980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6397640"/>
        <c:crosses val="autoZero"/>
        <c:auto val="1"/>
        <c:lblAlgn val="ctr"/>
        <c:lblOffset val="100"/>
        <c:noMultiLvlLbl val="0"/>
      </c:catAx>
      <c:valAx>
        <c:axId val="756397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69980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7267" cy="5840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abSelected="1" zoomScaleNormal="100" workbookViewId="0"/>
  </sheetViews>
  <sheetFormatPr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9.14062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41" t="s">
        <v>58</v>
      </c>
      <c r="F14" s="141"/>
      <c r="G14" s="141"/>
      <c r="H14" s="141"/>
      <c r="I14" s="141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41"/>
      <c r="F15" s="141"/>
      <c r="G15" s="141"/>
      <c r="H15" s="141"/>
      <c r="I15" s="141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41"/>
      <c r="F16" s="141"/>
      <c r="G16" s="141"/>
      <c r="H16" s="141"/>
      <c r="I16" s="141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42"/>
      <c r="F17" s="142"/>
      <c r="G17" s="142"/>
      <c r="H17" s="142"/>
      <c r="I17" s="142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6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3">
        <v>2014</v>
      </c>
      <c r="B157" s="93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5"/>
    </row>
    <row r="158" spans="1:10" x14ac:dyDescent="0.2">
      <c r="A158" s="93">
        <v>2014</v>
      </c>
      <c r="B158" s="93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5"/>
    </row>
    <row r="159" spans="1:10" x14ac:dyDescent="0.2">
      <c r="A159" s="93">
        <v>2014</v>
      </c>
      <c r="B159" s="93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5"/>
    </row>
    <row r="160" spans="1:10" x14ac:dyDescent="0.2">
      <c r="A160" s="93">
        <v>2014</v>
      </c>
      <c r="B160" s="93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5"/>
    </row>
    <row r="161" spans="1:10" x14ac:dyDescent="0.2">
      <c r="A161" s="93">
        <v>2014</v>
      </c>
      <c r="B161" s="93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5"/>
    </row>
    <row r="162" spans="1:10" x14ac:dyDescent="0.2">
      <c r="A162" s="93">
        <v>2014</v>
      </c>
      <c r="B162" s="93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5"/>
    </row>
    <row r="163" spans="1:10" x14ac:dyDescent="0.2">
      <c r="A163" s="93">
        <v>2014</v>
      </c>
      <c r="B163" s="93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5"/>
    </row>
    <row r="164" spans="1:10" x14ac:dyDescent="0.2">
      <c r="A164" s="93">
        <v>2014</v>
      </c>
      <c r="B164" s="93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5"/>
    </row>
    <row r="165" spans="1:10" x14ac:dyDescent="0.2">
      <c r="A165" s="93">
        <v>2014</v>
      </c>
      <c r="B165" s="93" t="s">
        <v>104</v>
      </c>
      <c r="C165" s="3" t="s">
        <v>11</v>
      </c>
      <c r="D165" s="99">
        <v>0</v>
      </c>
      <c r="E165" s="99">
        <v>3</v>
      </c>
      <c r="F165" s="99">
        <v>12</v>
      </c>
      <c r="G165" s="99">
        <f>+G164+F165</f>
        <v>862</v>
      </c>
      <c r="H165" s="99">
        <v>0</v>
      </c>
      <c r="I165" s="99">
        <v>12</v>
      </c>
      <c r="J165" s="105"/>
    </row>
    <row r="166" spans="1:10" x14ac:dyDescent="0.2">
      <c r="A166" s="93">
        <v>2014</v>
      </c>
      <c r="B166" s="29" t="s">
        <v>55</v>
      </c>
      <c r="C166" s="3" t="s">
        <v>20</v>
      </c>
      <c r="D166" s="99">
        <v>0</v>
      </c>
      <c r="E166" s="99">
        <v>15</v>
      </c>
      <c r="F166" s="10">
        <v>93</v>
      </c>
      <c r="G166" s="99">
        <f>+G165+F166</f>
        <v>955</v>
      </c>
      <c r="H166" s="99">
        <v>0</v>
      </c>
      <c r="I166" s="99">
        <v>93</v>
      </c>
      <c r="J166" s="105"/>
    </row>
    <row r="167" spans="1:10" x14ac:dyDescent="0.2">
      <c r="A167" s="93">
        <v>2014</v>
      </c>
      <c r="B167" s="29" t="s">
        <v>55</v>
      </c>
      <c r="C167" s="3" t="s">
        <v>21</v>
      </c>
      <c r="D167" s="99">
        <v>0</v>
      </c>
      <c r="E167" s="99">
        <v>15</v>
      </c>
      <c r="F167" s="10">
        <v>93</v>
      </c>
      <c r="G167" s="104">
        <v>1048</v>
      </c>
      <c r="H167" s="104">
        <v>0</v>
      </c>
      <c r="I167" s="104">
        <v>93</v>
      </c>
      <c r="J167" s="105"/>
    </row>
    <row r="168" spans="1:10" x14ac:dyDescent="0.2">
      <c r="A168" s="93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6">
        <v>2015</v>
      </c>
      <c r="B172" s="106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6">
        <v>2015</v>
      </c>
      <c r="B173" s="106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6">
        <v>2015</v>
      </c>
      <c r="B174" s="106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6">
        <v>2015</v>
      </c>
      <c r="B175" s="106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6">
        <v>2015</v>
      </c>
      <c r="B176" s="106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 x14ac:dyDescent="0.2">
      <c r="A177" s="106">
        <v>2015</v>
      </c>
      <c r="B177" s="106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 x14ac:dyDescent="0.2">
      <c r="A178" s="106">
        <v>2015</v>
      </c>
      <c r="B178" s="106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 x14ac:dyDescent="0.2">
      <c r="A179" s="106">
        <v>2015</v>
      </c>
      <c r="B179" s="106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 x14ac:dyDescent="0.2">
      <c r="A180" s="106">
        <v>2015</v>
      </c>
      <c r="B180" s="106" t="s">
        <v>105</v>
      </c>
      <c r="C180" s="3" t="s">
        <v>11</v>
      </c>
      <c r="D180" s="104">
        <v>0</v>
      </c>
      <c r="E180" s="104">
        <v>5</v>
      </c>
      <c r="F180" s="104">
        <v>50</v>
      </c>
      <c r="G180" s="104">
        <v>860</v>
      </c>
      <c r="H180" s="104">
        <v>0</v>
      </c>
      <c r="I180" s="104">
        <v>50</v>
      </c>
    </row>
    <row r="181" spans="1:9" x14ac:dyDescent="0.2">
      <c r="A181" s="106">
        <v>2015</v>
      </c>
      <c r="B181" s="29" t="s">
        <v>55</v>
      </c>
      <c r="C181" s="3" t="s">
        <v>20</v>
      </c>
      <c r="D181" s="104">
        <v>0</v>
      </c>
      <c r="E181" s="104">
        <v>18</v>
      </c>
      <c r="F181" s="104">
        <v>107</v>
      </c>
      <c r="G181" s="104">
        <v>967</v>
      </c>
      <c r="H181" s="104">
        <v>0</v>
      </c>
      <c r="I181" s="104">
        <v>107</v>
      </c>
    </row>
    <row r="182" spans="1:9" x14ac:dyDescent="0.2">
      <c r="A182" s="106">
        <v>2015</v>
      </c>
      <c r="B182" s="29" t="s">
        <v>55</v>
      </c>
      <c r="C182" s="3" t="s">
        <v>21</v>
      </c>
      <c r="D182" s="104">
        <v>0</v>
      </c>
      <c r="E182" s="104">
        <v>14</v>
      </c>
      <c r="F182" s="104">
        <v>53</v>
      </c>
      <c r="G182" s="104">
        <v>1020</v>
      </c>
      <c r="H182" s="104">
        <v>0</v>
      </c>
      <c r="I182" s="104">
        <v>53</v>
      </c>
    </row>
    <row r="183" spans="1:9" x14ac:dyDescent="0.2">
      <c r="A183" s="106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9" x14ac:dyDescent="0.2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 x14ac:dyDescent="0.2">
      <c r="G185"/>
    </row>
    <row r="186" spans="1:9" ht="13.5" thickBot="1" x14ac:dyDescent="0.25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9" x14ac:dyDescent="0.2">
      <c r="A187" s="118">
        <v>2016</v>
      </c>
      <c r="B187" s="118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</row>
    <row r="188" spans="1:9" x14ac:dyDescent="0.2">
      <c r="A188" s="118">
        <v>2016</v>
      </c>
      <c r="B188" s="118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255</v>
      </c>
      <c r="I188" s="10">
        <v>0</v>
      </c>
    </row>
    <row r="189" spans="1:9" x14ac:dyDescent="0.2">
      <c r="A189" s="118">
        <v>2016</v>
      </c>
      <c r="B189" s="118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423</v>
      </c>
      <c r="I189" s="10">
        <v>0</v>
      </c>
    </row>
    <row r="190" spans="1:9" x14ac:dyDescent="0.2">
      <c r="A190" s="118">
        <v>2016</v>
      </c>
      <c r="B190" s="118" t="s">
        <v>112</v>
      </c>
      <c r="C190" s="3" t="s">
        <v>6</v>
      </c>
      <c r="D190">
        <v>3</v>
      </c>
      <c r="E190">
        <v>15</v>
      </c>
      <c r="F190">
        <v>149</v>
      </c>
      <c r="G190" s="10">
        <v>550</v>
      </c>
      <c r="H190" s="10">
        <v>550</v>
      </c>
      <c r="I190" s="10">
        <v>0</v>
      </c>
    </row>
    <row r="191" spans="1:9" x14ac:dyDescent="0.2">
      <c r="A191" s="118">
        <v>2016</v>
      </c>
      <c r="B191" s="118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597</v>
      </c>
      <c r="I191" s="10">
        <v>0</v>
      </c>
    </row>
    <row r="192" spans="1:9" x14ac:dyDescent="0.2">
      <c r="A192" s="118">
        <v>2016</v>
      </c>
      <c r="B192" s="118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716</v>
      </c>
      <c r="I192" s="10">
        <v>0</v>
      </c>
    </row>
    <row r="193" spans="1:9" x14ac:dyDescent="0.2">
      <c r="A193" s="118">
        <v>2016</v>
      </c>
      <c r="B193" s="118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831</v>
      </c>
      <c r="I193" s="10">
        <v>0</v>
      </c>
    </row>
    <row r="194" spans="1:9" x14ac:dyDescent="0.2">
      <c r="A194" s="118">
        <v>2016</v>
      </c>
      <c r="B194" s="118" t="s">
        <v>112</v>
      </c>
      <c r="C194" s="3" t="s">
        <v>10</v>
      </c>
      <c r="D194" s="10"/>
      <c r="E194" s="10"/>
      <c r="F194" s="10"/>
      <c r="H194" s="10"/>
      <c r="I194" s="10"/>
    </row>
    <row r="195" spans="1:9" x14ac:dyDescent="0.2">
      <c r="A195" s="118">
        <v>2016</v>
      </c>
      <c r="B195" s="118" t="s">
        <v>112</v>
      </c>
      <c r="C195" s="3" t="s">
        <v>11</v>
      </c>
      <c r="D195" s="104"/>
      <c r="E195" s="104"/>
      <c r="F195" s="104"/>
      <c r="G195" s="104"/>
      <c r="H195" s="104"/>
      <c r="I195" s="104"/>
    </row>
    <row r="196" spans="1:9" x14ac:dyDescent="0.2">
      <c r="A196" s="118">
        <v>2016</v>
      </c>
      <c r="B196" s="29" t="s">
        <v>55</v>
      </c>
      <c r="C196" s="3" t="s">
        <v>20</v>
      </c>
      <c r="D196" s="104"/>
      <c r="E196" s="104"/>
      <c r="F196" s="104"/>
      <c r="G196" s="104"/>
      <c r="H196" s="104"/>
      <c r="I196" s="104"/>
    </row>
    <row r="197" spans="1:9" x14ac:dyDescent="0.2">
      <c r="A197" s="118">
        <v>2016</v>
      </c>
      <c r="B197" s="29" t="s">
        <v>55</v>
      </c>
      <c r="C197" s="3" t="s">
        <v>21</v>
      </c>
      <c r="D197" s="104"/>
      <c r="E197" s="104"/>
      <c r="F197" s="104"/>
      <c r="G197" s="104"/>
      <c r="H197" s="104"/>
      <c r="I197" s="104"/>
    </row>
    <row r="198" spans="1:9" x14ac:dyDescent="0.2">
      <c r="A198" s="118">
        <v>2016</v>
      </c>
      <c r="B198" s="29" t="s">
        <v>55</v>
      </c>
      <c r="C198" s="3" t="s">
        <v>22</v>
      </c>
      <c r="D198" s="2"/>
      <c r="E198" s="2"/>
      <c r="F198" s="2"/>
      <c r="G198" s="33"/>
      <c r="H198" s="2"/>
      <c r="I198" s="2"/>
    </row>
    <row r="199" spans="1:9" x14ac:dyDescent="0.2">
      <c r="C199" s="3" t="s">
        <v>18</v>
      </c>
      <c r="D199">
        <f>SUM(D187:D198)</f>
        <v>21</v>
      </c>
      <c r="E199">
        <f>SUM(E187:E198)</f>
        <v>101</v>
      </c>
      <c r="F199">
        <f>SUM(F187:F198)</f>
        <v>848</v>
      </c>
      <c r="G199">
        <f>MAX(G187:G198)</f>
        <v>831</v>
      </c>
      <c r="H199">
        <f>SUM(H187:H198)</f>
        <v>3420</v>
      </c>
      <c r="I199">
        <f>SUM(I187:I198)</f>
        <v>73</v>
      </c>
    </row>
    <row r="200" spans="1:9" x14ac:dyDescent="0.2">
      <c r="G200"/>
    </row>
    <row r="201" spans="1:9" x14ac:dyDescent="0.2">
      <c r="G201"/>
    </row>
    <row r="203" spans="1:9" x14ac:dyDescent="0.2">
      <c r="D203" s="3" t="s">
        <v>61</v>
      </c>
      <c r="E203" s="3" t="s">
        <v>61</v>
      </c>
      <c r="F203" s="3" t="s">
        <v>61</v>
      </c>
      <c r="G203" s="3" t="s">
        <v>61</v>
      </c>
      <c r="H203" s="3" t="s">
        <v>61</v>
      </c>
      <c r="I203" s="3" t="s">
        <v>61</v>
      </c>
    </row>
    <row r="204" spans="1:9" ht="13.5" thickBot="1" x14ac:dyDescent="0.25">
      <c r="A204" s="34" t="s">
        <v>64</v>
      </c>
      <c r="B204" s="35"/>
      <c r="C204" s="5" t="s">
        <v>1</v>
      </c>
      <c r="D204" s="5" t="s">
        <v>19</v>
      </c>
      <c r="E204" s="5" t="s">
        <v>2</v>
      </c>
      <c r="F204" s="5" t="s">
        <v>26</v>
      </c>
      <c r="G204" s="32" t="s">
        <v>57</v>
      </c>
      <c r="H204" s="5" t="s">
        <v>28</v>
      </c>
      <c r="I204" s="5" t="s">
        <v>27</v>
      </c>
    </row>
    <row r="205" spans="1:9" x14ac:dyDescent="0.2">
      <c r="C205" s="3" t="s">
        <v>3</v>
      </c>
      <c r="D205" s="136">
        <f t="shared" ref="D205:I205" si="16">SUM(D187+D172+D157+D142+D127+D112+D97+D82+D67+D52+D37+D22+D6)/13</f>
        <v>1.8461538461538463</v>
      </c>
      <c r="E205" s="136">
        <f t="shared" si="16"/>
        <v>10.846153846153847</v>
      </c>
      <c r="F205" s="136">
        <f t="shared" si="16"/>
        <v>100.69230769230769</v>
      </c>
      <c r="G205" s="136">
        <f t="shared" si="16"/>
        <v>100.69230769230769</v>
      </c>
      <c r="H205" s="136">
        <f t="shared" si="16"/>
        <v>70.615384615384613</v>
      </c>
      <c r="I205" s="136">
        <f t="shared" si="16"/>
        <v>30.076923076923077</v>
      </c>
    </row>
    <row r="206" spans="1:9" x14ac:dyDescent="0.2">
      <c r="A206" s="143" t="s">
        <v>65</v>
      </c>
      <c r="B206" s="143"/>
      <c r="C206" s="3" t="s">
        <v>4</v>
      </c>
      <c r="D206" s="136">
        <f t="shared" ref="D206:I211" si="17">SUM(D173+D158+D143+D128+D113+D98+D83+D68+D53+D38+D23+D7+D188)/13</f>
        <v>3.0769230769230771</v>
      </c>
      <c r="E206" s="136">
        <f t="shared" si="17"/>
        <v>11.461538461538462</v>
      </c>
      <c r="F206" s="136">
        <f t="shared" si="17"/>
        <v>96.230769230769226</v>
      </c>
      <c r="G206" s="136">
        <f t="shared" si="17"/>
        <v>196.92307692307693</v>
      </c>
      <c r="H206" s="136">
        <f t="shared" si="17"/>
        <v>104</v>
      </c>
      <c r="I206" s="136">
        <f t="shared" si="17"/>
        <v>1.5384615384615385</v>
      </c>
    </row>
    <row r="207" spans="1:9" x14ac:dyDescent="0.2">
      <c r="A207" s="119" t="s">
        <v>111</v>
      </c>
      <c r="B207" s="120"/>
      <c r="C207" s="3" t="s">
        <v>5</v>
      </c>
      <c r="D207" s="136">
        <f t="shared" si="17"/>
        <v>3.7692307692307692</v>
      </c>
      <c r="E207" s="136">
        <f t="shared" si="17"/>
        <v>15.846153846153847</v>
      </c>
      <c r="F207" s="136">
        <f t="shared" si="17"/>
        <v>131.84615384615384</v>
      </c>
      <c r="G207" s="136">
        <f t="shared" si="17"/>
        <v>329.15384615384613</v>
      </c>
      <c r="H207" s="136">
        <f t="shared" si="17"/>
        <v>150.61538461538461</v>
      </c>
      <c r="I207" s="136">
        <f t="shared" si="17"/>
        <v>1.2307692307692308</v>
      </c>
    </row>
    <row r="208" spans="1:9" x14ac:dyDescent="0.2">
      <c r="A208" s="110" t="s">
        <v>106</v>
      </c>
      <c r="B208" s="111"/>
      <c r="C208" s="3" t="s">
        <v>6</v>
      </c>
      <c r="D208" s="136">
        <f t="shared" si="17"/>
        <v>3.2307692307692308</v>
      </c>
      <c r="E208" s="136">
        <f t="shared" si="17"/>
        <v>12.76923076923077</v>
      </c>
      <c r="F208" s="136">
        <f t="shared" si="17"/>
        <v>112.61538461538461</v>
      </c>
      <c r="G208" s="136">
        <f t="shared" si="17"/>
        <v>440.07692307692309</v>
      </c>
      <c r="H208" s="136">
        <f t="shared" si="17"/>
        <v>143.46153846153845</v>
      </c>
      <c r="I208" s="136">
        <f t="shared" si="17"/>
        <v>0</v>
      </c>
    </row>
    <row r="209" spans="1:10" x14ac:dyDescent="0.2">
      <c r="A209" s="144" t="s">
        <v>110</v>
      </c>
      <c r="B209" s="145"/>
      <c r="C209" s="3" t="s">
        <v>7</v>
      </c>
      <c r="D209" s="136">
        <f t="shared" si="17"/>
        <v>3.2307692307692308</v>
      </c>
      <c r="E209" s="136">
        <f t="shared" si="17"/>
        <v>15.23076923076923</v>
      </c>
      <c r="F209" s="136">
        <f t="shared" si="17"/>
        <v>111.69230769230769</v>
      </c>
      <c r="G209" s="136">
        <f t="shared" si="17"/>
        <v>551.76923076923072</v>
      </c>
      <c r="H209" s="136">
        <f t="shared" si="17"/>
        <v>154</v>
      </c>
      <c r="I209" s="136">
        <f t="shared" si="17"/>
        <v>0</v>
      </c>
    </row>
    <row r="210" spans="1:10" x14ac:dyDescent="0.2">
      <c r="A210" s="140"/>
      <c r="B210" s="140"/>
      <c r="C210" s="3" t="s">
        <v>8</v>
      </c>
      <c r="D210" s="136">
        <f t="shared" si="17"/>
        <v>3.1538461538461537</v>
      </c>
      <c r="E210" s="136">
        <f t="shared" si="17"/>
        <v>13.923076923076923</v>
      </c>
      <c r="F210" s="136">
        <f t="shared" si="17"/>
        <v>104.30769230769231</v>
      </c>
      <c r="G210" s="136">
        <f t="shared" si="17"/>
        <v>656.07692307692309</v>
      </c>
      <c r="H210" s="136">
        <f t="shared" si="17"/>
        <v>150.23076923076923</v>
      </c>
      <c r="I210" s="136">
        <f t="shared" si="17"/>
        <v>0</v>
      </c>
    </row>
    <row r="211" spans="1:10" x14ac:dyDescent="0.2">
      <c r="C211" s="3" t="s">
        <v>9</v>
      </c>
      <c r="D211" s="136">
        <f t="shared" si="17"/>
        <v>3.8461538461538463</v>
      </c>
      <c r="E211" s="136">
        <f t="shared" si="17"/>
        <v>15.076923076923077</v>
      </c>
      <c r="F211" s="136">
        <f t="shared" si="17"/>
        <v>124.15384615384616</v>
      </c>
      <c r="G211" s="136">
        <f t="shared" si="17"/>
        <v>780.23076923076928</v>
      </c>
      <c r="H211" s="136">
        <f t="shared" si="17"/>
        <v>178.92307692307693</v>
      </c>
      <c r="I211" s="136">
        <f t="shared" si="17"/>
        <v>0.30769230769230771</v>
      </c>
    </row>
    <row r="212" spans="1:10" x14ac:dyDescent="0.2">
      <c r="C212" s="3" t="s">
        <v>10</v>
      </c>
      <c r="D212" s="112">
        <f t="shared" ref="D212:I212" si="18">SUM(D179+D164+D149+D134+D119+D104+D89+D74+D59+D44+D29+D13)/12</f>
        <v>2.25</v>
      </c>
      <c r="E212" s="112">
        <f>SUM(E179+E164+E149+E134+E119+E104+E89+E74+E59+E44+E29+E13)/12</f>
        <v>11.916666666666666</v>
      </c>
      <c r="F212" s="112">
        <f>SUM(F179+F164+F149+F134+F119+F104+F89+F74+F59+F44+F29+F13)/12</f>
        <v>79.166666666666671</v>
      </c>
      <c r="G212" s="112">
        <f t="shared" si="18"/>
        <v>855.16666666666663</v>
      </c>
      <c r="H212" s="112">
        <f t="shared" si="18"/>
        <v>72.666666666666671</v>
      </c>
      <c r="I212" s="112">
        <f t="shared" si="18"/>
        <v>6.5</v>
      </c>
    </row>
    <row r="213" spans="1:10" x14ac:dyDescent="0.2">
      <c r="C213" s="3" t="s">
        <v>11</v>
      </c>
      <c r="D213" s="112">
        <f>SUM(D180+D165+D150+D135+D120+D105+D90+D75+D60+D45+D30+D14)/12</f>
        <v>0.25</v>
      </c>
      <c r="E213" s="117">
        <f t="shared" ref="E213:I216" si="19">SUM(E180+E165+E150+E135+E120+E105+E90+E75+E60+E45+E30)/11</f>
        <v>5.5454545454545459</v>
      </c>
      <c r="F213" s="117">
        <f t="shared" si="19"/>
        <v>29.454545454545453</v>
      </c>
      <c r="G213" s="117">
        <f t="shared" si="19"/>
        <v>894.27272727272725</v>
      </c>
      <c r="H213" s="117">
        <f t="shared" si="19"/>
        <v>3.9090909090909092</v>
      </c>
      <c r="I213" s="117">
        <f t="shared" si="19"/>
        <v>25.545454545454547</v>
      </c>
    </row>
    <row r="214" spans="1:10" x14ac:dyDescent="0.2">
      <c r="C214" s="3" t="s">
        <v>20</v>
      </c>
      <c r="D214" s="112">
        <f>SUM(D181+D166+D151+D136+D121+D106+D91+D76+D61+D46+D31+D15)/12</f>
        <v>0</v>
      </c>
      <c r="E214" s="117">
        <f t="shared" si="19"/>
        <v>15.636363636363637</v>
      </c>
      <c r="F214" s="117">
        <f t="shared" si="19"/>
        <v>100.81818181818181</v>
      </c>
      <c r="G214" s="117">
        <f t="shared" si="19"/>
        <v>995.09090909090912</v>
      </c>
      <c r="H214" s="117">
        <f t="shared" si="19"/>
        <v>0</v>
      </c>
      <c r="I214" s="117">
        <f t="shared" si="19"/>
        <v>100.81818181818181</v>
      </c>
    </row>
    <row r="215" spans="1:10" x14ac:dyDescent="0.2">
      <c r="C215" s="3" t="s">
        <v>21</v>
      </c>
      <c r="D215" s="112">
        <f>SUM(D182+D167+D152+D137+D122+D107+D92+D77+D62+D47+D32+D16)/12</f>
        <v>0</v>
      </c>
      <c r="E215" s="117">
        <f t="shared" si="19"/>
        <v>16</v>
      </c>
      <c r="F215" s="117">
        <f t="shared" si="19"/>
        <v>82.545454545454547</v>
      </c>
      <c r="G215" s="117">
        <f t="shared" si="19"/>
        <v>1077.6363636363637</v>
      </c>
      <c r="H215" s="117">
        <f t="shared" si="19"/>
        <v>0</v>
      </c>
      <c r="I215" s="117">
        <f t="shared" si="19"/>
        <v>82.545454545454547</v>
      </c>
    </row>
    <row r="216" spans="1:10" x14ac:dyDescent="0.2">
      <c r="C216" s="3" t="s">
        <v>22</v>
      </c>
      <c r="D216" s="112">
        <f>SUM(D183+D168+D153+D138+D123+D108+D93+D78+D63+D48+D33+D17)/12</f>
        <v>0.16666666666666666</v>
      </c>
      <c r="E216" s="117">
        <f t="shared" si="19"/>
        <v>11.636363636363637</v>
      </c>
      <c r="F216" s="117">
        <f t="shared" si="19"/>
        <v>89</v>
      </c>
      <c r="G216" s="117">
        <f t="shared" si="19"/>
        <v>1166.6363636363637</v>
      </c>
      <c r="H216" s="117">
        <f>SUM(H183+H168+H153+H138+H123+H108+H93+H78+H63+H48+H33)/11</f>
        <v>11.727272727272727</v>
      </c>
      <c r="I216" s="117">
        <f t="shared" si="19"/>
        <v>77.272727272727266</v>
      </c>
    </row>
    <row r="217" spans="1:10" x14ac:dyDescent="0.2">
      <c r="D217" s="38"/>
      <c r="E217" s="38"/>
      <c r="F217" s="38"/>
      <c r="G217" s="38"/>
      <c r="H217" s="38"/>
      <c r="I217" s="38"/>
    </row>
    <row r="218" spans="1:10" x14ac:dyDescent="0.2">
      <c r="D218" s="38"/>
      <c r="E218" s="38"/>
      <c r="F218" s="38"/>
      <c r="G218" s="38"/>
      <c r="H218" s="38"/>
      <c r="I218" s="38"/>
    </row>
    <row r="219" spans="1:10" x14ac:dyDescent="0.2">
      <c r="D219" s="3"/>
      <c r="E219" s="3"/>
      <c r="F219" s="3"/>
      <c r="G219" s="3"/>
      <c r="H219" s="3"/>
      <c r="I219" s="3"/>
    </row>
    <row r="220" spans="1:10" ht="13.5" thickBot="1" x14ac:dyDescent="0.25">
      <c r="A220" s="34" t="s">
        <v>102</v>
      </c>
      <c r="B220" s="35"/>
      <c r="C220" s="5"/>
      <c r="D220" s="5" t="s">
        <v>19</v>
      </c>
      <c r="E220" s="5" t="s">
        <v>2</v>
      </c>
      <c r="F220" s="5" t="s">
        <v>26</v>
      </c>
      <c r="G220" s="32" t="s">
        <v>57</v>
      </c>
      <c r="H220" s="5" t="s">
        <v>28</v>
      </c>
      <c r="I220" s="5" t="s">
        <v>27</v>
      </c>
    </row>
    <row r="221" spans="1:10" x14ac:dyDescent="0.2">
      <c r="C221" s="66" t="s">
        <v>101</v>
      </c>
      <c r="D221" s="38">
        <f>SUM(D184+D169+D154+D139+D124+D109+D94+D79+D64+D49+D34+D18)/12</f>
        <v>24.916666666666668</v>
      </c>
      <c r="E221" s="54">
        <f>SUM(E184+E169+E154+E139+E124+E109+E94+E79+E64+E49+E34)/11</f>
        <v>156.72727272727272</v>
      </c>
      <c r="F221" s="54">
        <f>SUM(F184+F169+F154+F139+F124+F109+F94+F79+F64+F49+F34)/11</f>
        <v>1166.6363636363637</v>
      </c>
      <c r="G221" s="54">
        <f>SUM(G184+G169+G154+G139+G124+G109+G94+G79+G64+G49+G34)/11</f>
        <v>1166.6363636363637</v>
      </c>
      <c r="H221" s="54">
        <f>SUM(H184+H169+H154+H139+H124+H109+H94+H79+H64+H49+H34)/11</f>
        <v>844.27272727272725</v>
      </c>
      <c r="I221" s="54">
        <f>SUM(I184+I169+I154+I139+I124+I109+I94+I79+I64+I49+I34)/11</f>
        <v>322.36363636363637</v>
      </c>
    </row>
    <row r="222" spans="1:10" x14ac:dyDescent="0.2">
      <c r="C222" s="37" t="s">
        <v>66</v>
      </c>
      <c r="D222" s="55" t="s">
        <v>113</v>
      </c>
      <c r="E222" s="55" t="s">
        <v>114</v>
      </c>
      <c r="F222" s="55" t="s">
        <v>114</v>
      </c>
      <c r="G222" s="55" t="s">
        <v>114</v>
      </c>
      <c r="H222" s="55" t="s">
        <v>114</v>
      </c>
      <c r="I222" s="55" t="s">
        <v>114</v>
      </c>
    </row>
    <row r="223" spans="1:10" x14ac:dyDescent="0.2">
      <c r="D223" s="1"/>
      <c r="E223" s="1"/>
      <c r="F223" s="1"/>
      <c r="G223" s="9"/>
      <c r="H223" s="39">
        <f>H221/F221</f>
        <v>0.72368113457492389</v>
      </c>
      <c r="I223" s="39">
        <f>I221/F221</f>
        <v>0.27631886542507594</v>
      </c>
      <c r="J223" s="10"/>
    </row>
    <row r="224" spans="1:10" ht="13.5" thickBot="1" x14ac:dyDescent="0.25">
      <c r="D224" s="1"/>
      <c r="E224" s="1"/>
      <c r="F224" s="1"/>
      <c r="G224" s="9"/>
      <c r="H224" s="39"/>
      <c r="I224" s="39"/>
      <c r="J224" s="10"/>
    </row>
    <row r="225" spans="1:11" x14ac:dyDescent="0.2">
      <c r="A225" s="67"/>
      <c r="B225" s="68"/>
      <c r="C225" s="68"/>
      <c r="D225" s="68" t="s">
        <v>88</v>
      </c>
      <c r="E225" s="68" t="s">
        <v>88</v>
      </c>
      <c r="F225" s="68" t="s">
        <v>88</v>
      </c>
      <c r="G225" s="68" t="s">
        <v>88</v>
      </c>
      <c r="H225" s="69" t="s">
        <v>88</v>
      </c>
      <c r="I225" s="31"/>
      <c r="J225" s="10"/>
      <c r="K225" s="10"/>
    </row>
    <row r="226" spans="1:11" ht="13.5" thickBot="1" x14ac:dyDescent="0.25">
      <c r="A226" s="70" t="s">
        <v>87</v>
      </c>
      <c r="B226" s="35"/>
      <c r="C226" s="5" t="s">
        <v>25</v>
      </c>
      <c r="D226" s="5" t="s">
        <v>19</v>
      </c>
      <c r="E226" s="5" t="s">
        <v>90</v>
      </c>
      <c r="F226" s="5" t="s">
        <v>89</v>
      </c>
      <c r="G226" s="5" t="s">
        <v>28</v>
      </c>
      <c r="H226" s="71" t="s">
        <v>27</v>
      </c>
      <c r="I226" s="53"/>
      <c r="K226" s="10"/>
    </row>
    <row r="227" spans="1:11" x14ac:dyDescent="0.2">
      <c r="A227" s="72"/>
      <c r="B227" s="62"/>
      <c r="C227" s="62" t="s">
        <v>56</v>
      </c>
      <c r="D227" s="1">
        <f>SUM(D6:D13)</f>
        <v>23</v>
      </c>
      <c r="E227" s="1">
        <f>SUM(E6:E13)</f>
        <v>92</v>
      </c>
      <c r="F227" s="1">
        <f>SUM(F6:F13)</f>
        <v>749</v>
      </c>
      <c r="G227" s="1">
        <f>SUM(H6:H13)</f>
        <v>711</v>
      </c>
      <c r="H227" s="73">
        <f>SUM(I6:I13)</f>
        <v>38</v>
      </c>
      <c r="I227" s="10"/>
    </row>
    <row r="228" spans="1:11" x14ac:dyDescent="0.2">
      <c r="A228" s="72"/>
      <c r="B228" s="62"/>
      <c r="C228" s="62" t="s">
        <v>13</v>
      </c>
      <c r="D228" s="1">
        <f>SUM(D22:D29)</f>
        <v>20</v>
      </c>
      <c r="E228" s="1">
        <f>SUM(E22:E29)</f>
        <v>107</v>
      </c>
      <c r="F228" s="1">
        <f>SUM(F22:F29)</f>
        <v>890</v>
      </c>
      <c r="G228" s="1">
        <f>SUM(H22:H29)</f>
        <v>842</v>
      </c>
      <c r="H228" s="73">
        <f>SUM(I22:I29)</f>
        <v>48</v>
      </c>
      <c r="I228" s="10"/>
    </row>
    <row r="229" spans="1:11" x14ac:dyDescent="0.2">
      <c r="A229" s="72"/>
      <c r="B229" s="62"/>
      <c r="C229" s="62" t="s">
        <v>12</v>
      </c>
      <c r="D229" s="1">
        <f>SUM(D37:D44)</f>
        <v>26</v>
      </c>
      <c r="E229" s="1">
        <f>SUM(E37:E44)</f>
        <v>113</v>
      </c>
      <c r="F229" s="1">
        <f>SUM(F37:F44)</f>
        <v>833</v>
      </c>
      <c r="G229" s="1">
        <f>SUM(H37:H44)</f>
        <v>801</v>
      </c>
      <c r="H229" s="73">
        <f>SUM(I37:I44)</f>
        <v>32</v>
      </c>
      <c r="I229" s="10"/>
    </row>
    <row r="230" spans="1:11" x14ac:dyDescent="0.2">
      <c r="A230" s="72"/>
      <c r="B230" s="62"/>
      <c r="C230" s="62" t="s">
        <v>14</v>
      </c>
      <c r="D230" s="1">
        <f>SUM(D52:D59)</f>
        <v>27</v>
      </c>
      <c r="E230" s="1">
        <f>SUM(E52:E59)</f>
        <v>105</v>
      </c>
      <c r="F230" s="1">
        <f>SUM(F52:F59)</f>
        <v>910</v>
      </c>
      <c r="G230" s="1">
        <f>SUM(H52:H59)</f>
        <v>880</v>
      </c>
      <c r="H230" s="73">
        <f>SUM(I52:I59)</f>
        <v>30</v>
      </c>
      <c r="I230" s="10"/>
    </row>
    <row r="231" spans="1:11" x14ac:dyDescent="0.2">
      <c r="A231" s="72"/>
      <c r="B231" s="62"/>
      <c r="C231" s="62" t="s">
        <v>15</v>
      </c>
      <c r="D231" s="1">
        <f>SUM(D67:D74)</f>
        <v>29</v>
      </c>
      <c r="E231" s="1">
        <f>SUM(E67:E74)</f>
        <v>119</v>
      </c>
      <c r="F231" s="1">
        <f>SUM(F67:F74)</f>
        <v>1024</v>
      </c>
      <c r="G231" s="1">
        <f>SUM(H67:H74)</f>
        <v>974</v>
      </c>
      <c r="H231" s="73">
        <f>SUM(I67:I74)</f>
        <v>50</v>
      </c>
      <c r="I231" s="10"/>
    </row>
    <row r="232" spans="1:11" x14ac:dyDescent="0.2">
      <c r="A232" s="72"/>
      <c r="B232" s="62"/>
      <c r="C232" s="62" t="s">
        <v>16</v>
      </c>
      <c r="D232" s="1">
        <f>SUM(D82:D89)</f>
        <v>24</v>
      </c>
      <c r="E232" s="1">
        <f>SUM(E82:E89)</f>
        <v>108</v>
      </c>
      <c r="F232" s="1">
        <f>SUM(F82:F89)</f>
        <v>916</v>
      </c>
      <c r="G232" s="1">
        <f>SUM(H82:H89)</f>
        <v>797</v>
      </c>
      <c r="H232" s="73">
        <f>SUM(I82:I89)</f>
        <v>119</v>
      </c>
      <c r="I232" s="10"/>
    </row>
    <row r="233" spans="1:11" x14ac:dyDescent="0.2">
      <c r="A233" s="72"/>
      <c r="B233" s="62"/>
      <c r="C233" s="62" t="s">
        <v>17</v>
      </c>
      <c r="D233" s="1">
        <f>SUM(D97:D104)</f>
        <v>24</v>
      </c>
      <c r="E233" s="1">
        <f>SUM(E97:E104)</f>
        <v>115</v>
      </c>
      <c r="F233" s="1">
        <f>SUM(F97:F104)</f>
        <v>836</v>
      </c>
      <c r="G233" s="1">
        <f>SUM(H97:H104)</f>
        <v>832</v>
      </c>
      <c r="H233" s="73">
        <f>SUM(I97:I104)</f>
        <v>4</v>
      </c>
      <c r="I233" s="10"/>
    </row>
    <row r="234" spans="1:11" x14ac:dyDescent="0.2">
      <c r="A234" s="72"/>
      <c r="B234" s="62"/>
      <c r="C234" s="62" t="s">
        <v>62</v>
      </c>
      <c r="D234" s="1">
        <f>SUM(D112:D119)</f>
        <v>33</v>
      </c>
      <c r="E234" s="1">
        <f>SUM(E112:E119)</f>
        <v>124</v>
      </c>
      <c r="F234" s="1">
        <f>SUM(F112:F119)</f>
        <v>1151</v>
      </c>
      <c r="G234" s="1">
        <f>SUM(H112:H119)</f>
        <v>1110</v>
      </c>
      <c r="H234" s="73">
        <f>SUM(I112:I119)</f>
        <v>41</v>
      </c>
      <c r="I234" s="10"/>
    </row>
    <row r="235" spans="1:11" s="1" customFormat="1" x14ac:dyDescent="0.2">
      <c r="A235" s="72"/>
      <c r="B235" s="62"/>
      <c r="C235" s="62" t="s">
        <v>80</v>
      </c>
      <c r="D235" s="1">
        <f>SUM(D126:D133)</f>
        <v>23</v>
      </c>
      <c r="E235" s="1">
        <f>SUM(E126:E133)</f>
        <v>82</v>
      </c>
      <c r="F235" s="1">
        <f>SUM(F126:F133)</f>
        <v>652</v>
      </c>
      <c r="G235" s="1">
        <f>SUM(H126:H133)</f>
        <v>648</v>
      </c>
      <c r="H235" s="73">
        <f>SUM(I126:I133)</f>
        <v>4</v>
      </c>
      <c r="I235" s="9"/>
      <c r="J235" s="63"/>
    </row>
    <row r="236" spans="1:11" x14ac:dyDescent="0.2">
      <c r="A236" s="72"/>
      <c r="B236" s="62"/>
      <c r="C236" s="62" t="s">
        <v>91</v>
      </c>
      <c r="D236" s="1">
        <f>SUM(D142:D149)</f>
        <v>22</v>
      </c>
      <c r="E236" s="1">
        <f t="shared" ref="E236:F236" si="20">SUM(E142:E149)</f>
        <v>98</v>
      </c>
      <c r="F236" s="1">
        <f t="shared" si="20"/>
        <v>633</v>
      </c>
      <c r="G236" s="1">
        <f>SUM(H142:H149)</f>
        <v>614</v>
      </c>
      <c r="H236" s="73">
        <f>SUM(I142:I149)</f>
        <v>19</v>
      </c>
      <c r="I236" s="10"/>
    </row>
    <row r="237" spans="1:11" x14ac:dyDescent="0.2">
      <c r="A237" s="72"/>
      <c r="B237" s="62"/>
      <c r="C237" s="113" t="s">
        <v>104</v>
      </c>
      <c r="D237" s="114">
        <f>SUM(D157:D164)</f>
        <v>25</v>
      </c>
      <c r="E237" s="114">
        <f>SUM(E157:E164)</f>
        <v>111</v>
      </c>
      <c r="F237" s="114">
        <f>SUM(F157:F164)</f>
        <v>850</v>
      </c>
      <c r="G237" s="114">
        <f>SUM(H157:H164)</f>
        <v>848</v>
      </c>
      <c r="H237" s="73">
        <f>SUM(I157:I164)</f>
        <v>2</v>
      </c>
      <c r="I237" s="10"/>
    </row>
    <row r="238" spans="1:11" x14ac:dyDescent="0.2">
      <c r="A238" s="72"/>
      <c r="B238" s="62"/>
      <c r="C238" s="100" t="s">
        <v>105</v>
      </c>
      <c r="D238" s="101">
        <f>SUM(D172:D179)</f>
        <v>18</v>
      </c>
      <c r="E238" s="101">
        <f t="shared" ref="E238:F238" si="21">SUM(E172:E179)</f>
        <v>101</v>
      </c>
      <c r="F238" s="101">
        <f t="shared" si="21"/>
        <v>810</v>
      </c>
      <c r="G238" s="101">
        <f>SUM(H172:H179)</f>
        <v>761</v>
      </c>
      <c r="H238" s="74">
        <f>SUM(I172:I179)</f>
        <v>49</v>
      </c>
      <c r="I238" s="10"/>
    </row>
    <row r="239" spans="1:11" x14ac:dyDescent="0.2">
      <c r="A239" s="72"/>
      <c r="B239" s="62"/>
      <c r="C239" s="75" t="s">
        <v>86</v>
      </c>
      <c r="D239" s="115">
        <f>AVERAGE(D227:D238)</f>
        <v>24.5</v>
      </c>
      <c r="E239" s="76">
        <f>AVERAGE(E227:E238)</f>
        <v>106.25</v>
      </c>
      <c r="F239" s="76">
        <f>AVERAGE(F227:F238)</f>
        <v>854.5</v>
      </c>
      <c r="G239" s="76">
        <f>AVERAGE(G227:G238)</f>
        <v>818.16666666666663</v>
      </c>
      <c r="H239" s="77">
        <f>AVERAGE(H227:H238)</f>
        <v>36.333333333333336</v>
      </c>
    </row>
    <row r="240" spans="1:11" x14ac:dyDescent="0.2">
      <c r="A240" s="72"/>
      <c r="B240" s="62"/>
      <c r="C240" s="88" t="s">
        <v>103</v>
      </c>
      <c r="D240" s="89">
        <f>COUNT(D227:D238)</f>
        <v>12</v>
      </c>
      <c r="E240" s="1"/>
      <c r="F240" s="1"/>
      <c r="G240" s="9"/>
      <c r="H240" s="73"/>
    </row>
    <row r="241" spans="1:8" x14ac:dyDescent="0.2">
      <c r="A241" s="72"/>
      <c r="B241" s="62"/>
      <c r="C241" s="62"/>
      <c r="D241" s="1"/>
      <c r="E241" s="1"/>
      <c r="F241" s="1"/>
      <c r="G241" s="9"/>
      <c r="H241" s="73"/>
    </row>
    <row r="242" spans="1:8" x14ac:dyDescent="0.2">
      <c r="A242" s="72"/>
      <c r="B242" s="62"/>
      <c r="C242" s="62" t="s">
        <v>96</v>
      </c>
      <c r="D242" s="1">
        <f>+MAX(D227:D238)</f>
        <v>33</v>
      </c>
      <c r="E242" s="1">
        <f>+MAX(E227:E238)</f>
        <v>124</v>
      </c>
      <c r="F242" s="1">
        <f>+MAX(F227:F238)</f>
        <v>1151</v>
      </c>
      <c r="G242" s="1">
        <f>+MAX(G227:G238)</f>
        <v>1110</v>
      </c>
      <c r="H242" s="73">
        <f>+MAX(H227:H238)</f>
        <v>119</v>
      </c>
    </row>
    <row r="243" spans="1:8" x14ac:dyDescent="0.2">
      <c r="A243" s="72"/>
      <c r="B243" s="62"/>
      <c r="C243" s="62" t="s">
        <v>97</v>
      </c>
      <c r="D243" s="1">
        <f>+MIN(D227:D238)</f>
        <v>18</v>
      </c>
      <c r="E243" s="1">
        <f>+MIN(E227:E238)</f>
        <v>82</v>
      </c>
      <c r="F243" s="1">
        <f>+MIN(F227:F238)</f>
        <v>633</v>
      </c>
      <c r="G243" s="1">
        <f>+MIN(G227:G238)</f>
        <v>614</v>
      </c>
      <c r="H243" s="73">
        <f>+MIN(H227:H238)</f>
        <v>2</v>
      </c>
    </row>
    <row r="244" spans="1:8" x14ac:dyDescent="0.2">
      <c r="A244" s="72"/>
      <c r="B244" s="62"/>
      <c r="C244" s="62" t="s">
        <v>98</v>
      </c>
      <c r="D244" s="1">
        <f>+D242-D243</f>
        <v>15</v>
      </c>
      <c r="E244" s="1">
        <f t="shared" ref="E244:H244" si="22">+E242-E243</f>
        <v>42</v>
      </c>
      <c r="F244" s="1">
        <f t="shared" si="22"/>
        <v>518</v>
      </c>
      <c r="G244" s="1">
        <f t="shared" si="22"/>
        <v>496</v>
      </c>
      <c r="H244" s="73">
        <f t="shared" si="22"/>
        <v>117</v>
      </c>
    </row>
    <row r="245" spans="1:8" x14ac:dyDescent="0.2">
      <c r="A245" s="90"/>
      <c r="B245" s="52"/>
      <c r="C245" s="52"/>
      <c r="D245" s="2"/>
      <c r="E245" s="2"/>
      <c r="F245" s="2"/>
      <c r="G245" s="2"/>
      <c r="H245" s="74"/>
    </row>
    <row r="246" spans="1:8" ht="13.5" thickBot="1" x14ac:dyDescent="0.25">
      <c r="A246" s="78"/>
      <c r="B246" s="5"/>
      <c r="C246" s="79" t="s">
        <v>109</v>
      </c>
      <c r="D246" s="116">
        <f>+D238-D239</f>
        <v>-6.5</v>
      </c>
      <c r="E246" s="80">
        <f>+E238-E239</f>
        <v>-5.25</v>
      </c>
      <c r="F246" s="80">
        <f>+F238-F239</f>
        <v>-44.5</v>
      </c>
      <c r="G246" s="80">
        <f>+G238-G239</f>
        <v>-57.166666666666629</v>
      </c>
      <c r="H246" s="81">
        <f>+H238-H239</f>
        <v>12.666666666666664</v>
      </c>
    </row>
    <row r="247" spans="1:8" x14ac:dyDescent="0.2">
      <c r="C247" s="64"/>
      <c r="D247" s="65"/>
      <c r="E247" s="65"/>
      <c r="F247" s="65"/>
      <c r="G247" s="65"/>
      <c r="H247" s="65"/>
    </row>
    <row r="248" spans="1:8" ht="13.5" thickBot="1" x14ac:dyDescent="0.25"/>
    <row r="249" spans="1:8" x14ac:dyDescent="0.2">
      <c r="A249" s="67"/>
      <c r="B249" s="68"/>
      <c r="C249" s="68"/>
      <c r="D249" s="68" t="s">
        <v>88</v>
      </c>
      <c r="E249" s="68" t="s">
        <v>88</v>
      </c>
      <c r="F249" s="68" t="s">
        <v>88</v>
      </c>
      <c r="G249" s="68" t="s">
        <v>88</v>
      </c>
      <c r="H249" s="69" t="s">
        <v>88</v>
      </c>
    </row>
    <row r="250" spans="1:8" ht="13.5" thickBot="1" x14ac:dyDescent="0.25">
      <c r="A250" s="70" t="s">
        <v>99</v>
      </c>
      <c r="B250" s="35"/>
      <c r="C250" s="7" t="s">
        <v>55</v>
      </c>
      <c r="D250" s="5" t="s">
        <v>19</v>
      </c>
      <c r="E250" s="5" t="s">
        <v>90</v>
      </c>
      <c r="F250" s="5" t="s">
        <v>89</v>
      </c>
      <c r="G250" s="5" t="s">
        <v>28</v>
      </c>
      <c r="H250" s="71" t="s">
        <v>27</v>
      </c>
    </row>
    <row r="251" spans="1:8" x14ac:dyDescent="0.2">
      <c r="A251" s="72"/>
      <c r="B251" s="62"/>
      <c r="C251" s="82">
        <v>2004</v>
      </c>
      <c r="D251" s="83" t="s">
        <v>100</v>
      </c>
      <c r="E251" s="83" t="s">
        <v>100</v>
      </c>
      <c r="F251" s="83" t="s">
        <v>100</v>
      </c>
      <c r="G251" s="83" t="s">
        <v>100</v>
      </c>
      <c r="H251" s="84" t="s">
        <v>100</v>
      </c>
    </row>
    <row r="252" spans="1:8" x14ac:dyDescent="0.2">
      <c r="A252" s="72"/>
      <c r="B252" s="62"/>
      <c r="C252" s="82">
        <v>2005</v>
      </c>
      <c r="D252" s="1">
        <f>SUM(D30:D33)</f>
        <v>0</v>
      </c>
      <c r="E252" s="1">
        <f>SUM(E30:E33)</f>
        <v>45</v>
      </c>
      <c r="F252" s="1">
        <f>SUM(F30:F33)</f>
        <v>295</v>
      </c>
      <c r="G252" s="1">
        <f>SUM(H30:H33)</f>
        <v>0</v>
      </c>
      <c r="H252" s="73">
        <f>SUM(I30:I33)</f>
        <v>295</v>
      </c>
    </row>
    <row r="253" spans="1:8" x14ac:dyDescent="0.2">
      <c r="A253" s="72"/>
      <c r="B253" s="62"/>
      <c r="C253" s="82">
        <v>2006</v>
      </c>
      <c r="D253" s="1">
        <f>SUM(D45:D48)</f>
        <v>0</v>
      </c>
      <c r="E253" s="1">
        <f>SUM(E45:E48)</f>
        <v>54</v>
      </c>
      <c r="F253" s="1">
        <f>SUM(F45:F48)</f>
        <v>381</v>
      </c>
      <c r="G253" s="1">
        <f>SUM(H45:H48)</f>
        <v>56</v>
      </c>
      <c r="H253" s="73">
        <f>SUM(I45:I48)</f>
        <v>325</v>
      </c>
    </row>
    <row r="254" spans="1:8" x14ac:dyDescent="0.2">
      <c r="A254" s="72"/>
      <c r="B254" s="62"/>
      <c r="C254" s="82">
        <v>2007</v>
      </c>
      <c r="D254" s="1">
        <f>SUM(D60:D63)</f>
        <v>0</v>
      </c>
      <c r="E254" s="1">
        <f>SUM(E60:E63)</f>
        <v>49</v>
      </c>
      <c r="F254" s="1">
        <f>SUM(F60:F63)</f>
        <v>322</v>
      </c>
      <c r="G254" s="1">
        <f>SUM(H60:H63)</f>
        <v>0</v>
      </c>
      <c r="H254" s="73">
        <f>SUM(I60:I63)</f>
        <v>322</v>
      </c>
    </row>
    <row r="255" spans="1:8" x14ac:dyDescent="0.2">
      <c r="A255" s="72"/>
      <c r="B255" s="62"/>
      <c r="C255" s="82">
        <v>2008</v>
      </c>
      <c r="D255" s="1">
        <f>SUM(D75:D78)</f>
        <v>1</v>
      </c>
      <c r="E255" s="1">
        <f>SUM(E75:E78)</f>
        <v>37</v>
      </c>
      <c r="F255" s="1">
        <f>SUM(F75:F78)</f>
        <v>214</v>
      </c>
      <c r="G255" s="1">
        <f>SUM(H75:H78)</f>
        <v>16</v>
      </c>
      <c r="H255" s="73">
        <f>SUM(I75:I78)</f>
        <v>198</v>
      </c>
    </row>
    <row r="256" spans="1:8" x14ac:dyDescent="0.2">
      <c r="A256" s="72"/>
      <c r="B256" s="62"/>
      <c r="C256" s="82">
        <v>2009</v>
      </c>
      <c r="D256" s="1">
        <f>SUM(D90:D93)</f>
        <v>0</v>
      </c>
      <c r="E256" s="1">
        <f>SUM(E90:E93)</f>
        <v>57</v>
      </c>
      <c r="F256" s="1">
        <f>SUM(F90:F93)</f>
        <v>304</v>
      </c>
      <c r="G256" s="1">
        <f>SUM(H90:H93)</f>
        <v>0</v>
      </c>
      <c r="H256" s="73">
        <f>SUM(I90:I93)</f>
        <v>304</v>
      </c>
    </row>
    <row r="257" spans="1:9" x14ac:dyDescent="0.2">
      <c r="A257" s="72"/>
      <c r="B257" s="62"/>
      <c r="C257" s="82">
        <v>2010</v>
      </c>
      <c r="D257" s="1">
        <f>SUM(D105:D108)</f>
        <v>1</v>
      </c>
      <c r="E257" s="1">
        <f>SUM(E105:E108)</f>
        <v>51</v>
      </c>
      <c r="F257" s="1">
        <f>SUM(F105:F108)</f>
        <v>291</v>
      </c>
      <c r="G257" s="1">
        <f>SUM(H105:H108)</f>
        <v>13</v>
      </c>
      <c r="H257" s="73">
        <f>SUM(I105:I108)</f>
        <v>278</v>
      </c>
    </row>
    <row r="258" spans="1:9" x14ac:dyDescent="0.2">
      <c r="A258" s="72"/>
      <c r="B258" s="62"/>
      <c r="C258" s="82">
        <v>2011</v>
      </c>
      <c r="D258" s="1">
        <f>SUM(D120:D123)</f>
        <v>2</v>
      </c>
      <c r="E258" s="1">
        <f>SUM(E120:E123)</f>
        <v>45</v>
      </c>
      <c r="F258" s="1">
        <f>SUM(F120:F123)</f>
        <v>246</v>
      </c>
      <c r="G258" s="1">
        <f>SUM(H120:H123)</f>
        <v>47</v>
      </c>
      <c r="H258" s="73">
        <f>SUM(I120:I123)</f>
        <v>199</v>
      </c>
    </row>
    <row r="259" spans="1:9" x14ac:dyDescent="0.2">
      <c r="A259" s="72"/>
      <c r="B259" s="62"/>
      <c r="C259" s="82">
        <v>2012</v>
      </c>
      <c r="D259" s="1">
        <f>SUM(D135:D138)</f>
        <v>0</v>
      </c>
      <c r="E259" s="1">
        <f>SUM(E135:E138)</f>
        <v>53</v>
      </c>
      <c r="F259" s="1">
        <f>SUM(F135:F138)</f>
        <v>243</v>
      </c>
      <c r="G259" s="1">
        <f>SUM(H135:H138)</f>
        <v>0</v>
      </c>
      <c r="H259" s="73">
        <f>SUM(I135:I138)</f>
        <v>243</v>
      </c>
    </row>
    <row r="260" spans="1:9" x14ac:dyDescent="0.2">
      <c r="A260" s="72"/>
      <c r="B260" s="62"/>
      <c r="C260" s="82">
        <v>2013</v>
      </c>
      <c r="D260" s="107">
        <f>+SUM(D150:D153)</f>
        <v>1</v>
      </c>
      <c r="E260" s="107">
        <f>+SUM(E150:E153)</f>
        <v>58</v>
      </c>
      <c r="F260" s="107">
        <f>+SUM(F150:F153)</f>
        <v>412</v>
      </c>
      <c r="G260" s="107">
        <f>+SUM(H150:H153)</f>
        <v>26</v>
      </c>
      <c r="H260" s="108">
        <f>+SUM(I150:I153)</f>
        <v>386</v>
      </c>
      <c r="I260" s="85"/>
    </row>
    <row r="261" spans="1:9" x14ac:dyDescent="0.2">
      <c r="A261" s="72"/>
      <c r="B261" s="62"/>
      <c r="C261" s="82">
        <v>2014</v>
      </c>
      <c r="D261" s="107">
        <v>0</v>
      </c>
      <c r="E261" s="107">
        <f>+SUM(E165:E168)</f>
        <v>43</v>
      </c>
      <c r="F261" s="107">
        <f>+SUM(F165:F168)</f>
        <v>359</v>
      </c>
      <c r="G261" s="107">
        <f>+SUM(H165:H168)</f>
        <v>14</v>
      </c>
      <c r="H261" s="108">
        <f>+SUM(I165:I168)</f>
        <v>345</v>
      </c>
      <c r="I261" s="85"/>
    </row>
    <row r="262" spans="1:9" x14ac:dyDescent="0.2">
      <c r="A262" s="72"/>
      <c r="B262" s="62"/>
      <c r="C262" s="20">
        <v>2015</v>
      </c>
      <c r="D262" s="91">
        <v>0</v>
      </c>
      <c r="E262" s="91">
        <f>SUM(E180:E183)</f>
        <v>45</v>
      </c>
      <c r="F262" s="91">
        <f>SUM(F180:F183)</f>
        <v>253</v>
      </c>
      <c r="G262" s="91">
        <f>SUM(H180:H183)</f>
        <v>0</v>
      </c>
      <c r="H262" s="92">
        <f>SUM(I180:I183)</f>
        <v>253</v>
      </c>
      <c r="I262" s="85"/>
    </row>
    <row r="263" spans="1:9" x14ac:dyDescent="0.2">
      <c r="A263" s="72"/>
      <c r="B263" s="62"/>
      <c r="C263" s="75" t="s">
        <v>86</v>
      </c>
      <c r="D263" s="109">
        <f>AVERAGE(D251:D261)</f>
        <v>0.5</v>
      </c>
      <c r="E263" s="86">
        <f>AVERAGE(E251:E261)</f>
        <v>49.2</v>
      </c>
      <c r="F263" s="86">
        <f>AVERAGE(F251:F261)</f>
        <v>306.7</v>
      </c>
      <c r="G263" s="86">
        <f>AVERAGE(G251:G261)</f>
        <v>17.2</v>
      </c>
      <c r="H263" s="87">
        <f>AVERAGE(H251:H261)</f>
        <v>289.5</v>
      </c>
      <c r="I263" s="10"/>
    </row>
    <row r="264" spans="1:9" x14ac:dyDescent="0.2">
      <c r="A264" s="72"/>
      <c r="B264" s="62"/>
      <c r="C264" s="88" t="s">
        <v>103</v>
      </c>
      <c r="D264" s="89">
        <f>COUNT(D251:D262)</f>
        <v>11</v>
      </c>
      <c r="E264" s="86"/>
      <c r="F264" s="86"/>
      <c r="G264" s="86"/>
      <c r="H264" s="87"/>
      <c r="I264" s="10"/>
    </row>
    <row r="265" spans="1:9" x14ac:dyDescent="0.2">
      <c r="A265" s="72"/>
      <c r="B265" s="62"/>
      <c r="C265" s="62"/>
      <c r="D265" s="1"/>
      <c r="E265" s="1"/>
      <c r="F265" s="1"/>
      <c r="G265" s="9"/>
      <c r="H265" s="73"/>
    </row>
    <row r="266" spans="1:9" x14ac:dyDescent="0.2">
      <c r="A266" s="72"/>
      <c r="B266" s="62"/>
      <c r="C266" s="62" t="s">
        <v>96</v>
      </c>
      <c r="D266" s="1">
        <f>+MAX(D251:D262)</f>
        <v>2</v>
      </c>
      <c r="E266" s="1">
        <f t="shared" ref="E266:H266" si="23">+MAX(E251:E262)</f>
        <v>58</v>
      </c>
      <c r="F266" s="1">
        <f t="shared" si="23"/>
        <v>412</v>
      </c>
      <c r="G266" s="1">
        <f t="shared" si="23"/>
        <v>56</v>
      </c>
      <c r="H266" s="73">
        <f t="shared" si="23"/>
        <v>386</v>
      </c>
    </row>
    <row r="267" spans="1:9" x14ac:dyDescent="0.2">
      <c r="A267" s="72"/>
      <c r="B267" s="62"/>
      <c r="C267" s="62" t="s">
        <v>97</v>
      </c>
      <c r="D267" s="1">
        <f>+MIN(D251:D262)</f>
        <v>0</v>
      </c>
      <c r="E267" s="1">
        <f t="shared" ref="E267:H267" si="24">+MIN(E251:E262)</f>
        <v>37</v>
      </c>
      <c r="F267" s="1">
        <f t="shared" si="24"/>
        <v>214</v>
      </c>
      <c r="G267" s="1">
        <f t="shared" si="24"/>
        <v>0</v>
      </c>
      <c r="H267" s="73">
        <f t="shared" si="24"/>
        <v>198</v>
      </c>
    </row>
    <row r="268" spans="1:9" x14ac:dyDescent="0.2">
      <c r="A268" s="72"/>
      <c r="B268" s="62"/>
      <c r="C268" s="62" t="s">
        <v>98</v>
      </c>
      <c r="D268" s="1">
        <f>+D266-D267</f>
        <v>2</v>
      </c>
      <c r="E268" s="1">
        <f t="shared" ref="E268:H268" si="25">+E266-E267</f>
        <v>21</v>
      </c>
      <c r="F268" s="1">
        <f t="shared" si="25"/>
        <v>198</v>
      </c>
      <c r="G268" s="1">
        <f t="shared" si="25"/>
        <v>56</v>
      </c>
      <c r="H268" s="73">
        <f t="shared" si="25"/>
        <v>188</v>
      </c>
    </row>
    <row r="269" spans="1:9" x14ac:dyDescent="0.2">
      <c r="A269" s="90"/>
      <c r="B269" s="52"/>
      <c r="C269" s="52"/>
      <c r="D269" s="2"/>
      <c r="E269" s="2"/>
      <c r="F269" s="2"/>
      <c r="G269" s="2"/>
      <c r="H269" s="74"/>
    </row>
    <row r="270" spans="1:9" ht="13.5" thickBot="1" x14ac:dyDescent="0.25">
      <c r="A270" s="78"/>
      <c r="B270" s="5"/>
      <c r="C270" s="79" t="s">
        <v>115</v>
      </c>
      <c r="D270" s="121">
        <f>+D261-D263</f>
        <v>-0.5</v>
      </c>
      <c r="E270" s="102">
        <f>+E261-E263</f>
        <v>-6.2000000000000028</v>
      </c>
      <c r="F270" s="102">
        <f>+F261-F263</f>
        <v>52.300000000000011</v>
      </c>
      <c r="G270" s="102">
        <f>+G261-G263</f>
        <v>-3.1999999999999993</v>
      </c>
      <c r="H270" s="103">
        <f>+H261-H263</f>
        <v>55.5</v>
      </c>
    </row>
  </sheetData>
  <mergeCells count="4">
    <mergeCell ref="A210:B210"/>
    <mergeCell ref="E14:I17"/>
    <mergeCell ref="A206:B206"/>
    <mergeCell ref="A209:B209"/>
  </mergeCells>
  <phoneticPr fontId="3" type="noConversion"/>
  <pageMargins left="0.75" right="0.75" top="1" bottom="1" header="0.5" footer="0.5"/>
  <pageSetup scale="85" orientation="landscape" r:id="rId1"/>
  <headerFooter alignWithMargins="0"/>
  <ignoredErrors>
    <ignoredError sqref="G124 G109 G94 G79 G64 G49 G34 G169 G184 G199" formula="1"/>
    <ignoredError sqref="D227:F227 D229:G232 D234:G234 E233:G233 E228:G2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2"/>
  <sheetViews>
    <sheetView zoomScaleNormal="100" workbookViewId="0">
      <pane xSplit="2" ySplit="5" topLeftCell="C296" activePane="bottomRight" state="frozen"/>
      <selection pane="topRight" activeCell="C1" sqref="C1"/>
      <selection pane="bottomLeft" activeCell="A6" sqref="A6"/>
      <selection pane="bottomRight" activeCell="E325" sqref="E325"/>
    </sheetView>
  </sheetViews>
  <sheetFormatPr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9.140625" style="12"/>
    <col min="10" max="10" width="9.140625" style="13"/>
    <col min="11" max="11" width="9.140625" style="12"/>
    <col min="12" max="13" width="9.14062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5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6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7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8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8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8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8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8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8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8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8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8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8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8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8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8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8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8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8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8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8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8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8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8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8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8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8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8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4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 x14ac:dyDescent="0.2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 x14ac:dyDescent="0.2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 x14ac:dyDescent="0.2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 x14ac:dyDescent="0.2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 x14ac:dyDescent="0.2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 x14ac:dyDescent="0.2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 x14ac:dyDescent="0.2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 x14ac:dyDescent="0.2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 x14ac:dyDescent="0.2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 x14ac:dyDescent="0.2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 x14ac:dyDescent="0.2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 x14ac:dyDescent="0.2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 x14ac:dyDescent="0.2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121</v>
      </c>
    </row>
    <row r="303" spans="1:17" x14ac:dyDescent="0.2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 x14ac:dyDescent="0.2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 x14ac:dyDescent="0.2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8" t="s">
        <v>107</v>
      </c>
    </row>
    <row r="306" spans="1:17" x14ac:dyDescent="0.2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8" t="s">
        <v>107</v>
      </c>
    </row>
    <row r="307" spans="1:17" x14ac:dyDescent="0.2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8" t="s">
        <v>107</v>
      </c>
    </row>
    <row r="308" spans="1:17" x14ac:dyDescent="0.2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8" t="s">
        <v>107</v>
      </c>
    </row>
    <row r="309" spans="1:17" x14ac:dyDescent="0.2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8" t="s">
        <v>107</v>
      </c>
    </row>
    <row r="310" spans="1:17" x14ac:dyDescent="0.2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8" t="s">
        <v>107</v>
      </c>
    </row>
    <row r="311" spans="1:17" x14ac:dyDescent="0.2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8" t="s">
        <v>107</v>
      </c>
    </row>
    <row r="312" spans="1:17" x14ac:dyDescent="0.2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8" t="s">
        <v>107</v>
      </c>
    </row>
    <row r="313" spans="1:17" x14ac:dyDescent="0.2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8" t="s">
        <v>107</v>
      </c>
    </row>
    <row r="314" spans="1:17" x14ac:dyDescent="0.2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8" t="s">
        <v>107</v>
      </c>
    </row>
    <row r="315" spans="1:17" x14ac:dyDescent="0.2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8" t="s">
        <v>107</v>
      </c>
    </row>
    <row r="316" spans="1:17" x14ac:dyDescent="0.2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8" t="s">
        <v>107</v>
      </c>
    </row>
    <row r="317" spans="1:17" x14ac:dyDescent="0.2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8" t="s">
        <v>107</v>
      </c>
    </row>
    <row r="318" spans="1:17" x14ac:dyDescent="0.2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8" t="s">
        <v>107</v>
      </c>
    </row>
    <row r="319" spans="1:17" x14ac:dyDescent="0.2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8" t="s">
        <v>107</v>
      </c>
    </row>
    <row r="320" spans="1:17" x14ac:dyDescent="0.2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8" t="s">
        <v>107</v>
      </c>
    </row>
    <row r="321" spans="1:17" x14ac:dyDescent="0.2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8" t="s">
        <v>107</v>
      </c>
    </row>
    <row r="322" spans="1:17" x14ac:dyDescent="0.2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8" t="s">
        <v>107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RowHeight="15" x14ac:dyDescent="0.25"/>
  <cols>
    <col min="1" max="1" width="37.140625" style="57" customWidth="1"/>
    <col min="2" max="7" width="10.5703125" style="57" bestFit="1" customWidth="1"/>
    <col min="8" max="8" width="11.5703125" style="57" bestFit="1" customWidth="1"/>
    <col min="9" max="9" width="10.5703125" style="57" bestFit="1" customWidth="1"/>
    <col min="10" max="16384" width="9.140625" style="57"/>
  </cols>
  <sheetData>
    <row r="2" spans="1:10" x14ac:dyDescent="0.25">
      <c r="B2" s="57" t="s">
        <v>25</v>
      </c>
    </row>
    <row r="3" spans="1:10" x14ac:dyDescent="0.25">
      <c r="B3" s="59" t="s">
        <v>48</v>
      </c>
      <c r="C3" s="59" t="s">
        <v>49</v>
      </c>
      <c r="D3" s="59" t="s">
        <v>50</v>
      </c>
      <c r="E3" s="59" t="s">
        <v>51</v>
      </c>
      <c r="F3" s="59" t="s">
        <v>52</v>
      </c>
      <c r="G3" s="59" t="s">
        <v>54</v>
      </c>
      <c r="H3" s="60">
        <v>1011</v>
      </c>
      <c r="I3" s="59" t="s">
        <v>94</v>
      </c>
    </row>
    <row r="4" spans="1:10" x14ac:dyDescent="0.25">
      <c r="A4" s="57" t="s">
        <v>93</v>
      </c>
      <c r="B4" s="61">
        <v>84791.687999999995</v>
      </c>
      <c r="C4" s="61">
        <v>92289.600000000006</v>
      </c>
      <c r="D4" s="61">
        <v>86187.936000000002</v>
      </c>
      <c r="E4" s="61">
        <v>96612.551999999996</v>
      </c>
      <c r="F4" s="61">
        <v>96953.95199999999</v>
      </c>
      <c r="G4" s="61">
        <v>90740.47199999998</v>
      </c>
      <c r="H4" s="61">
        <v>100811.4</v>
      </c>
      <c r="I4" s="61">
        <v>87481.44</v>
      </c>
    </row>
    <row r="5" spans="1:10" x14ac:dyDescent="0.25">
      <c r="A5" s="57" t="s">
        <v>92</v>
      </c>
      <c r="B5" s="57">
        <v>890</v>
      </c>
      <c r="C5" s="57">
        <v>833</v>
      </c>
      <c r="D5" s="57">
        <v>910</v>
      </c>
      <c r="E5" s="57">
        <v>1024</v>
      </c>
      <c r="F5" s="57">
        <v>916</v>
      </c>
      <c r="G5" s="57">
        <v>836</v>
      </c>
      <c r="H5" s="57">
        <v>1151</v>
      </c>
      <c r="I5" s="57">
        <v>660</v>
      </c>
    </row>
    <row r="6" spans="1:10" x14ac:dyDescent="0.25">
      <c r="A6" s="57" t="s">
        <v>95</v>
      </c>
      <c r="B6" s="58">
        <f t="shared" ref="B6:I6" si="0">B5/B4</f>
        <v>1.0496311855473381E-2</v>
      </c>
      <c r="C6" s="58">
        <f t="shared" si="0"/>
        <v>9.0259357500736808E-3</v>
      </c>
      <c r="D6" s="58">
        <f t="shared" si="0"/>
        <v>1.055832222272964E-2</v>
      </c>
      <c r="E6" s="58">
        <f t="shared" si="0"/>
        <v>1.0599036862208132E-2</v>
      </c>
      <c r="F6" s="58">
        <f t="shared" si="0"/>
        <v>9.4477840366940392E-3</v>
      </c>
      <c r="G6" s="58">
        <f t="shared" si="0"/>
        <v>9.2130885102735659E-3</v>
      </c>
      <c r="H6" s="58">
        <f t="shared" si="0"/>
        <v>1.1417359544654672E-2</v>
      </c>
      <c r="I6" s="58">
        <f t="shared" si="0"/>
        <v>7.5444574300560212E-3</v>
      </c>
      <c r="J6" s="5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4"/>
  <sheetViews>
    <sheetView topLeftCell="C1" workbookViewId="0">
      <selection activeCell="S17" sqref="S17"/>
    </sheetView>
  </sheetViews>
  <sheetFormatPr defaultRowHeight="12.75" x14ac:dyDescent="0.2"/>
  <cols>
    <col min="1" max="1" width="23.140625" customWidth="1"/>
    <col min="3" max="3" width="10.28515625" customWidth="1"/>
    <col min="4" max="4" width="12.7109375" customWidth="1"/>
  </cols>
  <sheetData>
    <row r="4" spans="1:17" x14ac:dyDescent="0.2">
      <c r="B4" s="3"/>
      <c r="C4" s="3"/>
      <c r="D4" s="123" t="s">
        <v>116</v>
      </c>
      <c r="E4" s="123" t="s">
        <v>117</v>
      </c>
      <c r="F4" s="123" t="s">
        <v>117</v>
      </c>
      <c r="G4" s="123" t="s">
        <v>117</v>
      </c>
      <c r="H4" s="123" t="s">
        <v>117</v>
      </c>
      <c r="I4" s="123" t="s">
        <v>117</v>
      </c>
      <c r="J4" s="123" t="s">
        <v>117</v>
      </c>
      <c r="K4" s="123" t="s">
        <v>117</v>
      </c>
      <c r="L4" s="123" t="s">
        <v>117</v>
      </c>
      <c r="M4" s="123" t="s">
        <v>117</v>
      </c>
      <c r="N4" s="123" t="s">
        <v>117</v>
      </c>
      <c r="O4" s="123" t="s">
        <v>117</v>
      </c>
      <c r="P4" s="123" t="s">
        <v>117</v>
      </c>
      <c r="Q4" s="123" t="s">
        <v>117</v>
      </c>
    </row>
    <row r="5" spans="1:17" ht="13.5" thickBot="1" x14ac:dyDescent="0.25">
      <c r="A5" s="34" t="s">
        <v>118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</row>
    <row r="6" spans="1:17" x14ac:dyDescent="0.2">
      <c r="B6" s="3"/>
      <c r="C6" s="3" t="s">
        <v>3</v>
      </c>
      <c r="D6" s="124">
        <v>1.8333333333333333</v>
      </c>
      <c r="E6" s="123">
        <v>0</v>
      </c>
      <c r="F6" s="123">
        <v>2</v>
      </c>
      <c r="G6" s="123">
        <v>2</v>
      </c>
      <c r="H6" s="123">
        <v>5</v>
      </c>
      <c r="I6" s="123">
        <v>3</v>
      </c>
      <c r="J6" s="123">
        <v>0</v>
      </c>
      <c r="K6" s="123">
        <v>3</v>
      </c>
      <c r="L6" s="123">
        <v>2</v>
      </c>
      <c r="M6" s="123">
        <v>3</v>
      </c>
      <c r="N6" s="123">
        <v>0</v>
      </c>
      <c r="O6" s="123">
        <v>2</v>
      </c>
      <c r="P6" s="123">
        <v>0</v>
      </c>
      <c r="Q6" s="135">
        <v>2</v>
      </c>
    </row>
    <row r="7" spans="1:17" x14ac:dyDescent="0.2">
      <c r="A7" s="146" t="s">
        <v>65</v>
      </c>
      <c r="B7" s="146"/>
      <c r="C7" s="3" t="s">
        <v>4</v>
      </c>
      <c r="D7" s="124">
        <v>3.0833333333333335</v>
      </c>
      <c r="E7" s="123">
        <v>6</v>
      </c>
      <c r="F7" s="123">
        <v>3</v>
      </c>
      <c r="G7" s="123">
        <v>4</v>
      </c>
      <c r="H7" s="123">
        <v>3</v>
      </c>
      <c r="I7" s="123">
        <v>2</v>
      </c>
      <c r="J7" s="123">
        <v>3</v>
      </c>
      <c r="K7" s="123">
        <v>1</v>
      </c>
      <c r="L7" s="123">
        <v>3</v>
      </c>
      <c r="M7" s="123">
        <v>5</v>
      </c>
      <c r="N7" s="123">
        <v>1</v>
      </c>
      <c r="O7" s="123">
        <v>3</v>
      </c>
      <c r="P7" s="123">
        <v>3</v>
      </c>
      <c r="Q7" s="137">
        <v>3</v>
      </c>
    </row>
    <row r="8" spans="1:17" x14ac:dyDescent="0.2">
      <c r="A8" s="119" t="s">
        <v>111</v>
      </c>
      <c r="B8" s="120"/>
      <c r="C8" s="3" t="s">
        <v>5</v>
      </c>
      <c r="D8" s="124">
        <v>3.75</v>
      </c>
      <c r="E8" s="123">
        <v>5</v>
      </c>
      <c r="F8" s="123">
        <v>2</v>
      </c>
      <c r="G8" s="123">
        <v>4</v>
      </c>
      <c r="H8" s="123">
        <v>2</v>
      </c>
      <c r="I8" s="123">
        <v>5</v>
      </c>
      <c r="J8" s="123">
        <v>6</v>
      </c>
      <c r="K8" s="123">
        <v>3</v>
      </c>
      <c r="L8" s="123">
        <v>4</v>
      </c>
      <c r="M8" s="123">
        <v>2</v>
      </c>
      <c r="N8" s="123">
        <v>7</v>
      </c>
      <c r="O8" s="123">
        <v>3</v>
      </c>
      <c r="P8" s="123">
        <v>2</v>
      </c>
      <c r="Q8" s="139">
        <v>4</v>
      </c>
    </row>
    <row r="9" spans="1:17" x14ac:dyDescent="0.2">
      <c r="A9" s="110" t="s">
        <v>106</v>
      </c>
      <c r="B9" s="111"/>
      <c r="C9" s="3" t="s">
        <v>6</v>
      </c>
      <c r="D9" s="124">
        <v>3.25</v>
      </c>
      <c r="E9" s="123">
        <v>2</v>
      </c>
      <c r="F9" s="123">
        <v>3</v>
      </c>
      <c r="G9" s="123">
        <v>5</v>
      </c>
      <c r="H9" s="123">
        <v>2</v>
      </c>
      <c r="I9" s="123">
        <v>5</v>
      </c>
      <c r="J9" s="123">
        <v>3</v>
      </c>
      <c r="K9" s="123">
        <v>3</v>
      </c>
      <c r="L9" s="123">
        <v>5</v>
      </c>
      <c r="M9" s="123">
        <v>3</v>
      </c>
      <c r="N9" s="123">
        <v>4</v>
      </c>
      <c r="O9" s="123">
        <v>3</v>
      </c>
      <c r="P9" s="123">
        <v>1</v>
      </c>
      <c r="Q9" s="139">
        <v>4</v>
      </c>
    </row>
    <row r="10" spans="1:17" x14ac:dyDescent="0.2">
      <c r="A10" s="144" t="s">
        <v>110</v>
      </c>
      <c r="B10" s="145"/>
      <c r="C10" s="3" t="s">
        <v>7</v>
      </c>
      <c r="D10" s="124">
        <v>3.3333333333333335</v>
      </c>
      <c r="E10" s="123">
        <v>4</v>
      </c>
      <c r="F10" s="123">
        <v>3</v>
      </c>
      <c r="G10" s="123">
        <v>1</v>
      </c>
      <c r="H10" s="123">
        <v>4</v>
      </c>
      <c r="I10" s="123">
        <v>5</v>
      </c>
      <c r="J10" s="123">
        <v>2</v>
      </c>
      <c r="K10" s="123">
        <v>2</v>
      </c>
      <c r="L10" s="123">
        <v>4</v>
      </c>
      <c r="M10" s="123">
        <v>5</v>
      </c>
      <c r="N10" s="123">
        <v>3</v>
      </c>
      <c r="O10" s="123">
        <v>4</v>
      </c>
      <c r="P10" s="123">
        <v>3</v>
      </c>
      <c r="Q10" s="139">
        <v>1</v>
      </c>
    </row>
    <row r="11" spans="1:17" x14ac:dyDescent="0.2">
      <c r="A11" s="140"/>
      <c r="B11" s="140"/>
      <c r="C11" s="3" t="s">
        <v>8</v>
      </c>
      <c r="D11" s="124">
        <v>3.0833333333333335</v>
      </c>
      <c r="E11" s="123">
        <v>1</v>
      </c>
      <c r="F11" s="123">
        <v>3</v>
      </c>
      <c r="G11" s="123">
        <v>5</v>
      </c>
      <c r="H11" s="123">
        <v>3</v>
      </c>
      <c r="I11" s="123">
        <v>1</v>
      </c>
      <c r="J11" s="123">
        <v>4</v>
      </c>
      <c r="K11" s="123">
        <v>5</v>
      </c>
      <c r="L11" s="123">
        <v>4</v>
      </c>
      <c r="M11" s="123">
        <v>2</v>
      </c>
      <c r="N11" s="123">
        <v>3</v>
      </c>
      <c r="O11" s="123">
        <v>4</v>
      </c>
      <c r="P11" s="123">
        <v>2</v>
      </c>
      <c r="Q11" s="139">
        <v>4</v>
      </c>
    </row>
    <row r="12" spans="1:17" x14ac:dyDescent="0.2">
      <c r="B12" s="3"/>
      <c r="C12" s="3" t="s">
        <v>9</v>
      </c>
      <c r="D12" s="124">
        <v>3.9166666666666665</v>
      </c>
      <c r="E12" s="123">
        <v>4</v>
      </c>
      <c r="F12" s="123">
        <v>4</v>
      </c>
      <c r="G12" s="123">
        <v>3</v>
      </c>
      <c r="H12" s="123">
        <v>5</v>
      </c>
      <c r="I12" s="123">
        <v>3</v>
      </c>
      <c r="J12" s="123">
        <v>4</v>
      </c>
      <c r="K12" s="123">
        <v>6</v>
      </c>
      <c r="L12" s="123">
        <v>6</v>
      </c>
      <c r="M12" s="123">
        <v>3</v>
      </c>
      <c r="N12" s="123">
        <v>3</v>
      </c>
      <c r="O12" s="123">
        <v>4</v>
      </c>
      <c r="P12" s="123">
        <v>2</v>
      </c>
      <c r="Q12" s="139">
        <v>3</v>
      </c>
    </row>
    <row r="13" spans="1:17" x14ac:dyDescent="0.2">
      <c r="B13" s="3"/>
      <c r="C13" s="3" t="s">
        <v>10</v>
      </c>
      <c r="D13" s="124">
        <v>2.25</v>
      </c>
      <c r="E13" s="82">
        <v>1</v>
      </c>
      <c r="F13" s="82">
        <v>0</v>
      </c>
      <c r="G13" s="123">
        <v>2</v>
      </c>
      <c r="H13" s="123">
        <v>3</v>
      </c>
      <c r="I13" s="123">
        <v>5</v>
      </c>
      <c r="J13" s="123">
        <v>2</v>
      </c>
      <c r="K13" s="123">
        <v>1</v>
      </c>
      <c r="L13" s="128">
        <v>5</v>
      </c>
      <c r="M13" s="128">
        <v>0</v>
      </c>
      <c r="N13" s="128">
        <v>1</v>
      </c>
      <c r="O13" s="128">
        <v>2</v>
      </c>
      <c r="P13" s="128">
        <v>5</v>
      </c>
    </row>
    <row r="14" spans="1:17" x14ac:dyDescent="0.2">
      <c r="B14" s="3"/>
      <c r="C14" s="3" t="s">
        <v>11</v>
      </c>
      <c r="D14" s="124">
        <v>0.25</v>
      </c>
      <c r="E14" s="122">
        <v>0</v>
      </c>
      <c r="F14" s="82">
        <v>0</v>
      </c>
      <c r="G14" s="82">
        <v>0</v>
      </c>
      <c r="H14" s="82">
        <v>0</v>
      </c>
      <c r="I14" s="82">
        <v>1</v>
      </c>
      <c r="J14" s="82">
        <v>0</v>
      </c>
      <c r="K14" s="82">
        <v>1</v>
      </c>
      <c r="L14" s="123">
        <v>1</v>
      </c>
      <c r="M14" s="128">
        <v>0</v>
      </c>
      <c r="N14" s="128">
        <v>0</v>
      </c>
      <c r="O14" s="129">
        <v>0</v>
      </c>
      <c r="P14" s="130">
        <v>0</v>
      </c>
    </row>
    <row r="15" spans="1:17" x14ac:dyDescent="0.2">
      <c r="B15" s="3"/>
      <c r="C15" s="3" t="s">
        <v>20</v>
      </c>
      <c r="D15" s="124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8">
        <v>0</v>
      </c>
      <c r="N15" s="128">
        <v>0</v>
      </c>
      <c r="O15" s="129">
        <v>0</v>
      </c>
      <c r="P15" s="130">
        <v>0</v>
      </c>
    </row>
    <row r="16" spans="1:17" x14ac:dyDescent="0.2">
      <c r="B16" s="3"/>
      <c r="C16" s="3" t="s">
        <v>21</v>
      </c>
      <c r="D16" s="124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3">
        <v>0</v>
      </c>
      <c r="M16" s="128">
        <v>0</v>
      </c>
      <c r="N16" s="128">
        <v>0</v>
      </c>
      <c r="O16" s="129">
        <v>0</v>
      </c>
      <c r="P16" s="130">
        <v>0</v>
      </c>
    </row>
    <row r="17" spans="1:17" x14ac:dyDescent="0.2">
      <c r="B17" s="3"/>
      <c r="C17" s="3" t="s">
        <v>22</v>
      </c>
      <c r="D17" s="127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"/>
    </row>
    <row r="18" spans="1:17" x14ac:dyDescent="0.2">
      <c r="D18" s="125">
        <f>SUM(D6:D17)</f>
        <v>24.916666666666671</v>
      </c>
      <c r="E18" s="16">
        <f t="shared" ref="E18:Q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21</v>
      </c>
    </row>
    <row r="21" spans="1:17" x14ac:dyDescent="0.2">
      <c r="D21" s="126" t="s">
        <v>120</v>
      </c>
      <c r="E21" s="126" t="s">
        <v>32</v>
      </c>
      <c r="F21" s="126" t="s">
        <v>32</v>
      </c>
      <c r="G21" s="126" t="s">
        <v>32</v>
      </c>
      <c r="H21" s="126" t="s">
        <v>32</v>
      </c>
      <c r="I21" s="126" t="s">
        <v>32</v>
      </c>
      <c r="J21" s="126" t="s">
        <v>32</v>
      </c>
      <c r="K21" s="126" t="s">
        <v>32</v>
      </c>
      <c r="L21" s="126" t="s">
        <v>32</v>
      </c>
      <c r="M21" s="126" t="s">
        <v>32</v>
      </c>
      <c r="N21" s="126" t="s">
        <v>32</v>
      </c>
      <c r="O21" s="126" t="s">
        <v>32</v>
      </c>
      <c r="P21" s="126" t="s">
        <v>32</v>
      </c>
      <c r="Q21" s="126" t="s">
        <v>32</v>
      </c>
    </row>
    <row r="22" spans="1:17" ht="13.5" thickBot="1" x14ac:dyDescent="0.25">
      <c r="A22" s="34" t="s">
        <v>119</v>
      </c>
      <c r="B22" s="35"/>
      <c r="C22" s="5" t="s">
        <v>1</v>
      </c>
      <c r="D22" s="134" t="s">
        <v>61</v>
      </c>
      <c r="E22" s="132" t="s">
        <v>56</v>
      </c>
      <c r="F22" s="133" t="s">
        <v>13</v>
      </c>
      <c r="G22" s="133" t="s">
        <v>12</v>
      </c>
      <c r="H22" s="133" t="s">
        <v>14</v>
      </c>
      <c r="I22" s="133" t="s">
        <v>15</v>
      </c>
      <c r="J22" s="133" t="s">
        <v>16</v>
      </c>
      <c r="K22" s="133" t="s">
        <v>17</v>
      </c>
      <c r="L22" s="133" t="s">
        <v>62</v>
      </c>
      <c r="M22" s="133" t="s">
        <v>80</v>
      </c>
      <c r="N22" s="133" t="s">
        <v>91</v>
      </c>
      <c r="O22" s="133" t="s">
        <v>104</v>
      </c>
      <c r="P22" s="133" t="s">
        <v>105</v>
      </c>
      <c r="Q22" s="133" t="s">
        <v>112</v>
      </c>
    </row>
    <row r="23" spans="1:17" x14ac:dyDescent="0.2">
      <c r="B23" s="3"/>
      <c r="C23" s="3" t="s">
        <v>22</v>
      </c>
      <c r="D23" s="125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</row>
    <row r="24" spans="1:17" x14ac:dyDescent="0.2">
      <c r="A24" s="146" t="s">
        <v>65</v>
      </c>
      <c r="B24" s="146"/>
      <c r="C24" s="3" t="s">
        <v>3</v>
      </c>
      <c r="D24" s="125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</row>
    <row r="25" spans="1:17" x14ac:dyDescent="0.2">
      <c r="A25" s="119" t="s">
        <v>111</v>
      </c>
      <c r="B25" s="120"/>
      <c r="C25" s="3" t="s">
        <v>4</v>
      </c>
      <c r="D25" s="125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</row>
    <row r="26" spans="1:17" x14ac:dyDescent="0.2">
      <c r="A26" s="110" t="s">
        <v>106</v>
      </c>
      <c r="B26" s="111"/>
      <c r="C26" s="3" t="s">
        <v>5</v>
      </c>
      <c r="D26" s="125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</row>
    <row r="27" spans="1:17" x14ac:dyDescent="0.2">
      <c r="A27" s="144" t="s">
        <v>110</v>
      </c>
      <c r="B27" s="145"/>
      <c r="C27" s="3" t="s">
        <v>6</v>
      </c>
      <c r="D27" s="125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</row>
    <row r="28" spans="1:17" x14ac:dyDescent="0.2">
      <c r="A28" s="140"/>
      <c r="B28" s="140"/>
      <c r="C28" s="3" t="s">
        <v>7</v>
      </c>
      <c r="D28" s="125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</row>
    <row r="29" spans="1:17" x14ac:dyDescent="0.2">
      <c r="B29" s="3"/>
      <c r="C29" s="3" t="s">
        <v>8</v>
      </c>
      <c r="D29" s="125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</row>
    <row r="30" spans="1:17" x14ac:dyDescent="0.2">
      <c r="B30" s="3"/>
      <c r="C30" s="3" t="s">
        <v>9</v>
      </c>
      <c r="D30" s="125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</row>
    <row r="31" spans="1:17" x14ac:dyDescent="0.2">
      <c r="B31" s="3"/>
      <c r="C31" s="3" t="s">
        <v>10</v>
      </c>
      <c r="D31" s="125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/>
    </row>
    <row r="32" spans="1:17" x14ac:dyDescent="0.2">
      <c r="B32" s="3"/>
      <c r="C32" s="3" t="s">
        <v>11</v>
      </c>
      <c r="D32" s="131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/>
    </row>
    <row r="33" spans="2:3" x14ac:dyDescent="0.2">
      <c r="B33" s="3"/>
      <c r="C33" s="3"/>
    </row>
    <row r="34" spans="2:3" x14ac:dyDescent="0.2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Winter Storms &amp; Precip Summary</vt:lpstr>
      <vt:lpstr>Winter Storms Detailed Data</vt:lpstr>
      <vt:lpstr>Precip &amp; MOW</vt:lpstr>
      <vt:lpstr>Cum Winter Storms</vt:lpstr>
      <vt:lpstr>SASP Annual Precipitation Graph</vt:lpstr>
      <vt:lpstr>SASP Monthly Precipitation</vt:lpstr>
      <vt:lpstr>Cum Storm Chart</vt:lpstr>
      <vt:lpstr>Cum Storm Chart WY11 WY15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jeffderry</cp:lastModifiedBy>
  <dcterms:created xsi:type="dcterms:W3CDTF">2008-08-27T20:13:22Z</dcterms:created>
  <dcterms:modified xsi:type="dcterms:W3CDTF">2016-05-05T19:44:34Z</dcterms:modified>
</cp:coreProperties>
</file>